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libor.sosna\Documents\__Hotel\_Fitko PŘ realizace\PŘ\Technická specifikace\ASLB projekt a VV\"/>
    </mc:Choice>
  </mc:AlternateContent>
  <xr:revisionPtr revIDLastSave="0" documentId="8_{60F0380C-533B-40C0-82BB-BD157DB5E889}" xr6:coauthVersionLast="47" xr6:coauthVersionMax="47" xr10:uidLastSave="{00000000-0000-0000-0000-000000000000}"/>
  <bookViews>
    <workbookView xWindow="-23148" yWindow="-108" windowWidth="23256" windowHeight="12576" tabRatio="789" xr2:uid="{00000000-000D-0000-FFFF-FFFF00000000}"/>
  </bookViews>
  <sheets>
    <sheet name="Rekapitulace stavby" sheetId="1" r:id="rId1"/>
    <sheet name="SO001-ASŘ" sheetId="2" r:id="rId2"/>
    <sheet name="SO001.1-ZTI" sheetId="11" r:id="rId3"/>
    <sheet name="SO001.2 ÚT" sheetId="12" r:id="rId4"/>
    <sheet name="SO001.3-VZT" sheetId="14" r:id="rId5"/>
    <sheet name="SO001.4-EI" sheetId="16" r:id="rId6"/>
  </sheets>
  <externalReferences>
    <externalReference r:id="rId7"/>
  </externalReferences>
  <definedNames>
    <definedName name="_xlnm._FilterDatabase" localSheetId="1" hidden="1">'SO001-ASŘ'!$C$128:$K$266</definedName>
    <definedName name="cena">[1]KATALOG!$A$2:$G$1154</definedName>
    <definedName name="_xlnm.Print_Titles" localSheetId="0">'Rekapitulace stavby'!$92:$92</definedName>
    <definedName name="_xlnm.Print_Titles" localSheetId="1">'SO001-ASŘ'!$128:$128</definedName>
    <definedName name="_xlnm.Print_Area" localSheetId="0">'Rekapitulace stavby'!$D$4:$AO$76,'Rekapitulace stavby'!$C$82:$AQ$99</definedName>
    <definedName name="_xlnm.Print_Area" localSheetId="2">'SO001.1-ZTI'!$C$4:$J$233</definedName>
    <definedName name="_xlnm.Print_Area" localSheetId="3">'SO001.2 ÚT'!$C$4:$J$163</definedName>
    <definedName name="_xlnm.Print_Area" localSheetId="4">'SO001.3-VZT'!$B$3:$J$214</definedName>
    <definedName name="_xlnm.Print_Area" localSheetId="5">'SO001.4-EI'!$B$3:$J$163</definedName>
    <definedName name="_xlnm.Print_Area" localSheetId="1">'SO001-ASŘ'!$C$4:$J$373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8" i="2" l="1"/>
  <c r="J245" i="2"/>
  <c r="J244" i="2"/>
  <c r="J243" i="2"/>
  <c r="J242" i="2"/>
  <c r="J236" i="2"/>
  <c r="J276" i="2"/>
  <c r="J150" i="12"/>
  <c r="J202" i="14"/>
  <c r="J208" i="14"/>
  <c r="J207" i="14"/>
  <c r="J206" i="14"/>
  <c r="J205" i="14"/>
  <c r="J204" i="14"/>
  <c r="J105" i="14" s="1"/>
  <c r="J203" i="14"/>
  <c r="J201" i="14"/>
  <c r="J200" i="14"/>
  <c r="J199" i="14"/>
  <c r="J198" i="14"/>
  <c r="J197" i="14"/>
  <c r="J196" i="14"/>
  <c r="J195" i="14"/>
  <c r="J194" i="14"/>
  <c r="J193" i="14"/>
  <c r="J192" i="14"/>
  <c r="J191" i="14" s="1"/>
  <c r="J190" i="14"/>
  <c r="J189" i="14"/>
  <c r="J188" i="14"/>
  <c r="J187" i="14"/>
  <c r="J186" i="14"/>
  <c r="J185" i="14"/>
  <c r="J184" i="14"/>
  <c r="J104" i="14" s="1"/>
  <c r="J183" i="14"/>
  <c r="J103" i="14" s="1"/>
  <c r="J182" i="14"/>
  <c r="J181" i="14"/>
  <c r="J180" i="14"/>
  <c r="J179" i="14"/>
  <c r="J178" i="14"/>
  <c r="J102" i="14" s="1"/>
  <c r="J177" i="14"/>
  <c r="J176" i="14"/>
  <c r="J175" i="14" s="1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 s="1"/>
  <c r="J156" i="14"/>
  <c r="J155" i="14"/>
  <c r="J154" i="14"/>
  <c r="J101" i="14" s="1"/>
  <c r="J153" i="14"/>
  <c r="J152" i="14"/>
  <c r="J151" i="14"/>
  <c r="J150" i="14" s="1"/>
  <c r="J148" i="14"/>
  <c r="J147" i="14"/>
  <c r="J146" i="14"/>
  <c r="J145" i="14"/>
  <c r="J144" i="14"/>
  <c r="J143" i="14"/>
  <c r="J100" i="14" s="1"/>
  <c r="G142" i="14"/>
  <c r="BK141" i="14"/>
  <c r="J140" i="14"/>
  <c r="J139" i="14"/>
  <c r="J138" i="14"/>
  <c r="J137" i="14"/>
  <c r="J135" i="14"/>
  <c r="J134" i="14"/>
  <c r="J133" i="14"/>
  <c r="J132" i="14" s="1"/>
  <c r="BK132" i="14"/>
  <c r="G132" i="14"/>
  <c r="BE140" i="14"/>
  <c r="BE181" i="14"/>
  <c r="BE189" i="14"/>
  <c r="BE185" i="14"/>
  <c r="BE182" i="14"/>
  <c r="BE166" i="14"/>
  <c r="BE150" i="14"/>
  <c r="BE137" i="14"/>
  <c r="BE132" i="14"/>
  <c r="BK209" i="14"/>
  <c r="BI209" i="14"/>
  <c r="BH209" i="14"/>
  <c r="BG209" i="14"/>
  <c r="BF209" i="14"/>
  <c r="BE209" i="14"/>
  <c r="T209" i="14"/>
  <c r="R209" i="14"/>
  <c r="P209" i="14"/>
  <c r="BK205" i="14"/>
  <c r="BI205" i="14"/>
  <c r="BH205" i="14"/>
  <c r="BG205" i="14"/>
  <c r="BF205" i="14"/>
  <c r="BE205" i="14"/>
  <c r="T205" i="14"/>
  <c r="T204" i="14" s="1"/>
  <c r="R205" i="14"/>
  <c r="P205" i="14"/>
  <c r="BK189" i="14"/>
  <c r="BI189" i="14"/>
  <c r="BH189" i="14"/>
  <c r="BG189" i="14"/>
  <c r="BF189" i="14"/>
  <c r="T189" i="14"/>
  <c r="R189" i="14"/>
  <c r="P189" i="14"/>
  <c r="BI185" i="14"/>
  <c r="BH185" i="14"/>
  <c r="BG185" i="14"/>
  <c r="BF185" i="14"/>
  <c r="T185" i="14"/>
  <c r="T184" i="14" s="1"/>
  <c r="R185" i="14"/>
  <c r="P185" i="14"/>
  <c r="BK182" i="14"/>
  <c r="BI182" i="14"/>
  <c r="BH182" i="14"/>
  <c r="BG182" i="14"/>
  <c r="BF182" i="14"/>
  <c r="T182" i="14"/>
  <c r="R182" i="14"/>
  <c r="P182" i="14"/>
  <c r="BI181" i="14"/>
  <c r="BH181" i="14"/>
  <c r="BG181" i="14"/>
  <c r="BF181" i="14"/>
  <c r="T181" i="14"/>
  <c r="R181" i="14"/>
  <c r="P181" i="14"/>
  <c r="BK180" i="14"/>
  <c r="BI180" i="14"/>
  <c r="BH180" i="14"/>
  <c r="BG180" i="14"/>
  <c r="BF180" i="14"/>
  <c r="T180" i="14"/>
  <c r="R180" i="14"/>
  <c r="P180" i="14"/>
  <c r="BK179" i="14"/>
  <c r="BI179" i="14"/>
  <c r="BH179" i="14"/>
  <c r="BG179" i="14"/>
  <c r="BF179" i="14"/>
  <c r="T179" i="14"/>
  <c r="T178" i="14" s="1"/>
  <c r="R179" i="14"/>
  <c r="P179" i="14"/>
  <c r="P178" i="14" s="1"/>
  <c r="BI166" i="14"/>
  <c r="BH166" i="14"/>
  <c r="BG166" i="14"/>
  <c r="BF166" i="14"/>
  <c r="T166" i="14"/>
  <c r="R166" i="14"/>
  <c r="P166" i="14"/>
  <c r="BK155" i="14"/>
  <c r="BI155" i="14"/>
  <c r="BH155" i="14"/>
  <c r="BG155" i="14"/>
  <c r="BF155" i="14"/>
  <c r="BE155" i="14"/>
  <c r="T155" i="14"/>
  <c r="R155" i="14"/>
  <c r="P155" i="14"/>
  <c r="BK150" i="14"/>
  <c r="BI150" i="14"/>
  <c r="BH150" i="14"/>
  <c r="BG150" i="14"/>
  <c r="BF150" i="14"/>
  <c r="T150" i="14"/>
  <c r="R150" i="14"/>
  <c r="P150" i="14"/>
  <c r="BK144" i="14"/>
  <c r="BI144" i="14"/>
  <c r="BH144" i="14"/>
  <c r="BG144" i="14"/>
  <c r="BF144" i="14"/>
  <c r="BE144" i="14"/>
  <c r="T144" i="14"/>
  <c r="R144" i="14"/>
  <c r="P144" i="14"/>
  <c r="BK142" i="14"/>
  <c r="BI142" i="14"/>
  <c r="BH142" i="14"/>
  <c r="BG142" i="14"/>
  <c r="BF142" i="14"/>
  <c r="BE142" i="14"/>
  <c r="T142" i="14"/>
  <c r="R142" i="14"/>
  <c r="P142" i="14"/>
  <c r="BI141" i="14"/>
  <c r="BH141" i="14"/>
  <c r="BG141" i="14"/>
  <c r="BF141" i="14"/>
  <c r="BE141" i="14"/>
  <c r="T141" i="14"/>
  <c r="R141" i="14"/>
  <c r="P141" i="14"/>
  <c r="BK140" i="14"/>
  <c r="BI140" i="14"/>
  <c r="BH140" i="14"/>
  <c r="BG140" i="14"/>
  <c r="BF140" i="14"/>
  <c r="T140" i="14"/>
  <c r="R140" i="14"/>
  <c r="P140" i="14"/>
  <c r="BK137" i="14"/>
  <c r="BI137" i="14"/>
  <c r="BH137" i="14"/>
  <c r="BG137" i="14"/>
  <c r="BF137" i="14"/>
  <c r="T137" i="14"/>
  <c r="R137" i="14"/>
  <c r="P137" i="14"/>
  <c r="BI132" i="14"/>
  <c r="BH132" i="14"/>
  <c r="BG132" i="14"/>
  <c r="BF132" i="14"/>
  <c r="T132" i="14"/>
  <c r="R132" i="14"/>
  <c r="P132" i="14"/>
  <c r="E121" i="14"/>
  <c r="J109" i="14"/>
  <c r="J108" i="14"/>
  <c r="J107" i="14"/>
  <c r="J106" i="14"/>
  <c r="J92" i="14"/>
  <c r="J91" i="14"/>
  <c r="F89" i="14"/>
  <c r="E87" i="14"/>
  <c r="J37" i="14"/>
  <c r="J36" i="14"/>
  <c r="J35" i="14"/>
  <c r="J18" i="14"/>
  <c r="E18" i="14"/>
  <c r="F92" i="14" s="1"/>
  <c r="J17" i="14"/>
  <c r="J15" i="14"/>
  <c r="E15" i="14"/>
  <c r="F91" i="14" s="1"/>
  <c r="J14" i="14"/>
  <c r="J89" i="14"/>
  <c r="E7" i="14"/>
  <c r="E85" i="14" s="1"/>
  <c r="BK131" i="14" l="1"/>
  <c r="J142" i="14"/>
  <c r="J213" i="14" s="1"/>
  <c r="J129" i="14" s="1"/>
  <c r="BK204" i="14"/>
  <c r="BK166" i="14"/>
  <c r="BK154" i="14" s="1"/>
  <c r="BK181" i="14"/>
  <c r="BK178" i="14" s="1"/>
  <c r="BK185" i="14"/>
  <c r="BK184" i="14" s="1"/>
  <c r="BK183" i="14" s="1"/>
  <c r="R154" i="14"/>
  <c r="P154" i="14"/>
  <c r="P204" i="14"/>
  <c r="F37" i="14"/>
  <c r="T154" i="14"/>
  <c r="R204" i="14"/>
  <c r="E119" i="14"/>
  <c r="T143" i="14"/>
  <c r="T183" i="14"/>
  <c r="BK143" i="14"/>
  <c r="P143" i="14"/>
  <c r="P131" i="14"/>
  <c r="J99" i="14"/>
  <c r="T131" i="14"/>
  <c r="R131" i="14"/>
  <c r="R143" i="14"/>
  <c r="R184" i="14"/>
  <c r="R183" i="14" s="1"/>
  <c r="P184" i="14"/>
  <c r="P183" i="14" s="1"/>
  <c r="F34" i="14"/>
  <c r="F35" i="14"/>
  <c r="T139" i="14"/>
  <c r="R139" i="14"/>
  <c r="P139" i="14"/>
  <c r="BK139" i="14"/>
  <c r="F36" i="14"/>
  <c r="R178" i="14"/>
  <c r="J98" i="14"/>
  <c r="F125" i="14"/>
  <c r="J34" i="14"/>
  <c r="BE180" i="14"/>
  <c r="BK130" i="14" l="1"/>
  <c r="BK129" i="14" s="1"/>
  <c r="R130" i="14"/>
  <c r="R129" i="14" s="1"/>
  <c r="P130" i="14"/>
  <c r="P129" i="14" s="1"/>
  <c r="T130" i="14"/>
  <c r="T129" i="14" s="1"/>
  <c r="J97" i="14"/>
  <c r="BE179" i="14"/>
  <c r="J30" i="14" l="1"/>
  <c r="J96" i="14"/>
  <c r="F33" i="14" l="1"/>
  <c r="J33" i="14" s="1"/>
  <c r="J39" i="14" s="1"/>
  <c r="J162" i="16" l="1"/>
  <c r="J161" i="16"/>
  <c r="J160" i="16"/>
  <c r="J159" i="16"/>
  <c r="J157" i="16"/>
  <c r="J156" i="16"/>
  <c r="J154" i="16"/>
  <c r="J153" i="16"/>
  <c r="J151" i="16"/>
  <c r="J150" i="16"/>
  <c r="J149" i="16"/>
  <c r="J148" i="16"/>
  <c r="J147" i="16"/>
  <c r="J146" i="16"/>
  <c r="J145" i="16"/>
  <c r="J144" i="16"/>
  <c r="J143" i="16"/>
  <c r="J142" i="16"/>
  <c r="J140" i="16"/>
  <c r="J139" i="16"/>
  <c r="J138" i="16"/>
  <c r="J137" i="16"/>
  <c r="J136" i="16"/>
  <c r="J135" i="16"/>
  <c r="J134" i="16"/>
  <c r="J132" i="16"/>
  <c r="J163" i="16" s="1"/>
  <c r="J118" i="16" s="1"/>
  <c r="J131" i="16"/>
  <c r="J130" i="16"/>
  <c r="J129" i="16"/>
  <c r="J128" i="16"/>
  <c r="J127" i="16"/>
  <c r="J123" i="16"/>
  <c r="J161" i="12" l="1"/>
  <c r="J160" i="12"/>
  <c r="J159" i="12"/>
  <c r="J158" i="12"/>
  <c r="J157" i="12"/>
  <c r="J156" i="12"/>
  <c r="J155" i="12"/>
  <c r="J154" i="12"/>
  <c r="J153" i="12"/>
  <c r="J152" i="12"/>
  <c r="J151" i="12"/>
  <c r="J147" i="12"/>
  <c r="J146" i="12"/>
  <c r="J145" i="12"/>
  <c r="J144" i="12"/>
  <c r="J141" i="12"/>
  <c r="J140" i="12"/>
  <c r="J139" i="12"/>
  <c r="J138" i="12"/>
  <c r="J135" i="12"/>
  <c r="J134" i="12"/>
  <c r="J133" i="12"/>
  <c r="J132" i="12"/>
  <c r="J129" i="12"/>
  <c r="J128" i="12"/>
  <c r="J127" i="12"/>
  <c r="J126" i="12"/>
  <c r="J125" i="12"/>
  <c r="J122" i="12"/>
  <c r="J121" i="12"/>
  <c r="J137" i="11"/>
  <c r="J225" i="11"/>
  <c r="J224" i="11"/>
  <c r="J223" i="11"/>
  <c r="J222" i="11"/>
  <c r="J220" i="11"/>
  <c r="J219" i="11"/>
  <c r="J218" i="11"/>
  <c r="J217" i="11"/>
  <c r="J210" i="11"/>
  <c r="J209" i="11"/>
  <c r="J208" i="11"/>
  <c r="J207" i="11"/>
  <c r="J206" i="11"/>
  <c r="J204" i="11"/>
  <c r="J203" i="11"/>
  <c r="J202" i="11"/>
  <c r="J200" i="11"/>
  <c r="J197" i="11"/>
  <c r="J196" i="11"/>
  <c r="J195" i="11"/>
  <c r="J193" i="11"/>
  <c r="J192" i="11"/>
  <c r="J191" i="11"/>
  <c r="J190" i="11"/>
  <c r="J188" i="11"/>
  <c r="J187" i="11"/>
  <c r="J186" i="11"/>
  <c r="J185" i="11"/>
  <c r="J184" i="11"/>
  <c r="J182" i="11"/>
  <c r="J181" i="11"/>
  <c r="J180" i="11"/>
  <c r="J178" i="11"/>
  <c r="J177" i="11"/>
  <c r="J175" i="11"/>
  <c r="J174" i="11"/>
  <c r="J173" i="11"/>
  <c r="J172" i="11"/>
  <c r="J171" i="11"/>
  <c r="J170" i="11"/>
  <c r="J163" i="11"/>
  <c r="J162" i="11"/>
  <c r="J161" i="11"/>
  <c r="J160" i="11"/>
  <c r="H158" i="11"/>
  <c r="H159" i="11" s="1"/>
  <c r="J159" i="11" s="1"/>
  <c r="J157" i="11"/>
  <c r="J156" i="11"/>
  <c r="J154" i="11"/>
  <c r="J153" i="11"/>
  <c r="J152" i="11"/>
  <c r="J150" i="11"/>
  <c r="J149" i="11"/>
  <c r="J148" i="11"/>
  <c r="J147" i="11"/>
  <c r="J146" i="11"/>
  <c r="J145" i="11"/>
  <c r="J144" i="11"/>
  <c r="J143" i="11"/>
  <c r="J142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367" i="2"/>
  <c r="J362" i="2"/>
  <c r="J359" i="2"/>
  <c r="J356" i="2"/>
  <c r="J354" i="2"/>
  <c r="J349" i="2"/>
  <c r="J343" i="2"/>
  <c r="J337" i="2"/>
  <c r="J329" i="2"/>
  <c r="J326" i="2"/>
  <c r="J323" i="2"/>
  <c r="J321" i="2"/>
  <c r="J318" i="2"/>
  <c r="J312" i="2"/>
  <c r="J310" i="2"/>
  <c r="J307" i="2"/>
  <c r="J301" i="2"/>
  <c r="J295" i="2"/>
  <c r="J283" i="2"/>
  <c r="J280" i="2"/>
  <c r="J278" i="2"/>
  <c r="J277" i="2"/>
  <c r="J274" i="2"/>
  <c r="J272" i="2"/>
  <c r="J271" i="2"/>
  <c r="J270" i="2"/>
  <c r="J259" i="2"/>
  <c r="J257" i="2"/>
  <c r="J200" i="2" s="1"/>
  <c r="J246" i="2"/>
  <c r="J237" i="2"/>
  <c r="J227" i="2"/>
  <c r="J224" i="2"/>
  <c r="J221" i="2"/>
  <c r="J218" i="2"/>
  <c r="J214" i="2"/>
  <c r="J210" i="2"/>
  <c r="J207" i="2"/>
  <c r="J201" i="2"/>
  <c r="J199" i="2"/>
  <c r="J196" i="2"/>
  <c r="J194" i="2"/>
  <c r="J193" i="2"/>
  <c r="J192" i="2"/>
  <c r="J191" i="2"/>
  <c r="J186" i="2"/>
  <c r="J185" i="2" s="1"/>
  <c r="J181" i="2"/>
  <c r="J180" i="2" s="1"/>
  <c r="J178" i="2"/>
  <c r="J177" i="2" s="1"/>
  <c r="J176" i="2"/>
  <c r="J173" i="2"/>
  <c r="J172" i="2"/>
  <c r="J171" i="2"/>
  <c r="J167" i="2"/>
  <c r="J166" i="2"/>
  <c r="J163" i="2"/>
  <c r="J160" i="2"/>
  <c r="J157" i="2"/>
  <c r="J154" i="2"/>
  <c r="J150" i="2"/>
  <c r="J140" i="2"/>
  <c r="J135" i="2"/>
  <c r="J352" i="2"/>
  <c r="J346" i="2"/>
  <c r="J340" i="2"/>
  <c r="J333" i="2"/>
  <c r="J304" i="2"/>
  <c r="J298" i="2"/>
  <c r="J289" i="2"/>
  <c r="J275" i="2"/>
  <c r="J267" i="2"/>
  <c r="J264" i="2"/>
  <c r="J254" i="2"/>
  <c r="J251" i="2"/>
  <c r="J132" i="2"/>
  <c r="J18" i="11"/>
  <c r="J17" i="11"/>
  <c r="P186" i="11"/>
  <c r="P176" i="11"/>
  <c r="P146" i="11"/>
  <c r="P134" i="11"/>
  <c r="P128" i="11"/>
  <c r="P131" i="11"/>
  <c r="P140" i="11"/>
  <c r="P143" i="11"/>
  <c r="P152" i="11"/>
  <c r="P154" i="11"/>
  <c r="P158" i="11"/>
  <c r="P164" i="11"/>
  <c r="P170" i="11"/>
  <c r="P181" i="11"/>
  <c r="P192" i="11"/>
  <c r="P200" i="11"/>
  <c r="P208" i="11"/>
  <c r="P217" i="11"/>
  <c r="J273" i="2" l="1"/>
  <c r="J311" i="2"/>
  <c r="J190" i="2"/>
  <c r="J355" i="2"/>
  <c r="J170" i="2"/>
  <c r="J131" i="2"/>
  <c r="J322" i="2"/>
  <c r="J279" i="2"/>
  <c r="J195" i="2"/>
  <c r="J258" i="2"/>
  <c r="J139" i="2"/>
  <c r="J163" i="12"/>
  <c r="J118" i="12" s="1"/>
  <c r="J229" i="11"/>
  <c r="J211" i="11"/>
  <c r="J214" i="11" s="1"/>
  <c r="J164" i="11"/>
  <c r="J166" i="11" s="1"/>
  <c r="J158" i="11"/>
  <c r="J139" i="11"/>
  <c r="J118" i="11" s="1"/>
  <c r="J98" i="11" s="1"/>
  <c r="P157" i="11"/>
  <c r="P207" i="11"/>
  <c r="P119" i="11"/>
  <c r="J130" i="2" l="1"/>
  <c r="J179" i="2"/>
  <c r="J372" i="2" s="1"/>
  <c r="J129" i="2" s="1"/>
  <c r="BE158" i="16"/>
  <c r="BE140" i="16"/>
  <c r="BE131" i="16"/>
  <c r="BE128" i="16"/>
  <c r="BE143" i="16"/>
  <c r="BE154" i="16"/>
  <c r="BK158" i="16"/>
  <c r="BI158" i="16"/>
  <c r="BH158" i="16"/>
  <c r="BG158" i="16"/>
  <c r="BF158" i="16"/>
  <c r="T158" i="16"/>
  <c r="R158" i="16"/>
  <c r="P158" i="16"/>
  <c r="BK154" i="16"/>
  <c r="BI154" i="16"/>
  <c r="BH154" i="16"/>
  <c r="BG154" i="16"/>
  <c r="BF154" i="16"/>
  <c r="T154" i="16"/>
  <c r="R154" i="16"/>
  <c r="P154" i="16"/>
  <c r="BK152" i="16"/>
  <c r="BI152" i="16"/>
  <c r="BH152" i="16"/>
  <c r="BG152" i="16"/>
  <c r="BF152" i="16"/>
  <c r="BE152" i="16"/>
  <c r="T152" i="16"/>
  <c r="R152" i="16"/>
  <c r="P152" i="16"/>
  <c r="BK146" i="16"/>
  <c r="BI146" i="16"/>
  <c r="BH146" i="16"/>
  <c r="BG146" i="16"/>
  <c r="BF146" i="16"/>
  <c r="T146" i="16"/>
  <c r="R146" i="16"/>
  <c r="P146" i="16"/>
  <c r="BE146" i="16"/>
  <c r="BK143" i="16"/>
  <c r="BI143" i="16"/>
  <c r="BH143" i="16"/>
  <c r="BG143" i="16"/>
  <c r="BF143" i="16"/>
  <c r="T143" i="16"/>
  <c r="R143" i="16"/>
  <c r="P143" i="16"/>
  <c r="BK140" i="16"/>
  <c r="BI140" i="16"/>
  <c r="BH140" i="16"/>
  <c r="BG140" i="16"/>
  <c r="BF140" i="16"/>
  <c r="T140" i="16"/>
  <c r="R140" i="16"/>
  <c r="P140" i="16"/>
  <c r="BK134" i="16"/>
  <c r="BI134" i="16"/>
  <c r="BH134" i="16"/>
  <c r="BG134" i="16"/>
  <c r="BF134" i="16"/>
  <c r="BE134" i="16"/>
  <c r="T134" i="16"/>
  <c r="R134" i="16"/>
  <c r="P134" i="16"/>
  <c r="BK131" i="16"/>
  <c r="BI131" i="16"/>
  <c r="BH131" i="16"/>
  <c r="BG131" i="16"/>
  <c r="BF131" i="16"/>
  <c r="T131" i="16"/>
  <c r="R131" i="16"/>
  <c r="P131" i="16"/>
  <c r="BK128" i="16"/>
  <c r="BI128" i="16"/>
  <c r="BH128" i="16"/>
  <c r="BG128" i="16"/>
  <c r="BF128" i="16"/>
  <c r="T128" i="16"/>
  <c r="R128" i="16"/>
  <c r="P128" i="16"/>
  <c r="BK119" i="16"/>
  <c r="BK118" i="16" s="1"/>
  <c r="BI119" i="16"/>
  <c r="F37" i="16" s="1"/>
  <c r="BH119" i="16"/>
  <c r="F36" i="16" s="1"/>
  <c r="BG119" i="16"/>
  <c r="F35" i="16" s="1"/>
  <c r="BF119" i="16"/>
  <c r="F34" i="16" s="1"/>
  <c r="BE119" i="16"/>
  <c r="T119" i="16"/>
  <c r="T118" i="16" s="1"/>
  <c r="R119" i="16"/>
  <c r="R118" i="16" s="1"/>
  <c r="P119" i="16"/>
  <c r="P118" i="16" s="1"/>
  <c r="J112" i="16"/>
  <c r="F112" i="16"/>
  <c r="E110" i="16"/>
  <c r="E108" i="16"/>
  <c r="J89" i="16"/>
  <c r="F89" i="16"/>
  <c r="E87" i="16"/>
  <c r="E85" i="16"/>
  <c r="J37" i="16"/>
  <c r="J36" i="16"/>
  <c r="J35" i="16"/>
  <c r="J18" i="16"/>
  <c r="E18" i="16"/>
  <c r="F115" i="16" s="1"/>
  <c r="J17" i="16"/>
  <c r="J15" i="16"/>
  <c r="E15" i="16"/>
  <c r="F91" i="16" s="1"/>
  <c r="J14" i="16"/>
  <c r="BD99" i="1"/>
  <c r="BC99" i="1"/>
  <c r="BB99" i="1"/>
  <c r="BA99" i="1"/>
  <c r="AZ99" i="1"/>
  <c r="AY99" i="1"/>
  <c r="AX99" i="1"/>
  <c r="AW99" i="1"/>
  <c r="AV99" i="1"/>
  <c r="AT99" i="1" s="1"/>
  <c r="AU99" i="1"/>
  <c r="J28" i="2" l="1"/>
  <c r="J30" i="2" s="1"/>
  <c r="F33" i="2" s="1"/>
  <c r="P157" i="16"/>
  <c r="F114" i="16"/>
  <c r="BK157" i="16"/>
  <c r="T157" i="16"/>
  <c r="J34" i="16"/>
  <c r="R157" i="16"/>
  <c r="F92" i="16"/>
  <c r="J96" i="16" l="1"/>
  <c r="J30" i="16"/>
  <c r="AG99" i="1" s="1"/>
  <c r="J98" i="16"/>
  <c r="J97" i="16" s="1"/>
  <c r="F33" i="16" l="1"/>
  <c r="J33" i="16" s="1"/>
  <c r="J39" i="16" s="1"/>
  <c r="AN99" i="1" s="1"/>
  <c r="BE217" i="11" l="1"/>
  <c r="BE208" i="11"/>
  <c r="BE200" i="11"/>
  <c r="BE181" i="11"/>
  <c r="BE164" i="11"/>
  <c r="BE152" i="11"/>
  <c r="BE144" i="12"/>
  <c r="BE138" i="12"/>
  <c r="BE126" i="12"/>
  <c r="BE186" i="11"/>
  <c r="BE158" i="11"/>
  <c r="BE134" i="11"/>
  <c r="BE131" i="11"/>
  <c r="BE128" i="11"/>
  <c r="BK162" i="12"/>
  <c r="BI162" i="12"/>
  <c r="BH162" i="12"/>
  <c r="BG162" i="12"/>
  <c r="BF162" i="12"/>
  <c r="T162" i="12"/>
  <c r="R162" i="12"/>
  <c r="P162" i="12"/>
  <c r="BK156" i="12"/>
  <c r="BI156" i="12"/>
  <c r="BH156" i="12"/>
  <c r="BG156" i="12"/>
  <c r="BF156" i="12"/>
  <c r="BE156" i="12"/>
  <c r="T156" i="12"/>
  <c r="R156" i="12"/>
  <c r="P156" i="12"/>
  <c r="BK152" i="12"/>
  <c r="BI152" i="12"/>
  <c r="BH152" i="12"/>
  <c r="BG152" i="12"/>
  <c r="BF152" i="12"/>
  <c r="T152" i="12"/>
  <c r="R152" i="12"/>
  <c r="P152" i="12"/>
  <c r="BE152" i="12"/>
  <c r="BK150" i="12"/>
  <c r="BI150" i="12"/>
  <c r="BH150" i="12"/>
  <c r="BG150" i="12"/>
  <c r="BF150" i="12"/>
  <c r="T150" i="12"/>
  <c r="R150" i="12"/>
  <c r="P150" i="12"/>
  <c r="BE150" i="12"/>
  <c r="BK144" i="12"/>
  <c r="BI144" i="12"/>
  <c r="BH144" i="12"/>
  <c r="BG144" i="12"/>
  <c r="BF144" i="12"/>
  <c r="T144" i="12"/>
  <c r="R144" i="12"/>
  <c r="P144" i="12"/>
  <c r="BK141" i="12"/>
  <c r="BI141" i="12"/>
  <c r="BH141" i="12"/>
  <c r="BG141" i="12"/>
  <c r="BF141" i="12"/>
  <c r="BE141" i="12"/>
  <c r="T141" i="12"/>
  <c r="R141" i="12"/>
  <c r="P141" i="12"/>
  <c r="BK138" i="12"/>
  <c r="BI138" i="12"/>
  <c r="BH138" i="12"/>
  <c r="BG138" i="12"/>
  <c r="BF138" i="12"/>
  <c r="T138" i="12"/>
  <c r="R138" i="12"/>
  <c r="P138" i="12"/>
  <c r="BK132" i="12"/>
  <c r="BI132" i="12"/>
  <c r="BH132" i="12"/>
  <c r="BG132" i="12"/>
  <c r="BF132" i="12"/>
  <c r="BE132" i="12"/>
  <c r="T132" i="12"/>
  <c r="R132" i="12"/>
  <c r="P132" i="12"/>
  <c r="BK129" i="12"/>
  <c r="BI129" i="12"/>
  <c r="BH129" i="12"/>
  <c r="BG129" i="12"/>
  <c r="BF129" i="12"/>
  <c r="BE129" i="12"/>
  <c r="T129" i="12"/>
  <c r="R129" i="12"/>
  <c r="P129" i="12"/>
  <c r="BK126" i="12"/>
  <c r="BI126" i="12"/>
  <c r="BH126" i="12"/>
  <c r="BG126" i="12"/>
  <c r="BF126" i="12"/>
  <c r="T126" i="12"/>
  <c r="R126" i="12"/>
  <c r="P126" i="12"/>
  <c r="BK119" i="12"/>
  <c r="BK118" i="12" s="1"/>
  <c r="BI119" i="12"/>
  <c r="F37" i="12" s="1"/>
  <c r="BH119" i="12"/>
  <c r="F36" i="12" s="1"/>
  <c r="BG119" i="12"/>
  <c r="F35" i="12" s="1"/>
  <c r="BF119" i="12"/>
  <c r="J34" i="12" s="1"/>
  <c r="BE119" i="12"/>
  <c r="T119" i="12"/>
  <c r="T118" i="12" s="1"/>
  <c r="R119" i="12"/>
  <c r="R118" i="12" s="1"/>
  <c r="P119" i="12"/>
  <c r="P118" i="12" s="1"/>
  <c r="J112" i="12"/>
  <c r="F112" i="12"/>
  <c r="E110" i="12"/>
  <c r="E108" i="12"/>
  <c r="J89" i="12"/>
  <c r="E87" i="12"/>
  <c r="E85" i="12"/>
  <c r="J37" i="12"/>
  <c r="J36" i="12"/>
  <c r="J35" i="12"/>
  <c r="J18" i="12"/>
  <c r="E18" i="12"/>
  <c r="F115" i="12" s="1"/>
  <c r="J17" i="12"/>
  <c r="J15" i="12"/>
  <c r="E15" i="12"/>
  <c r="F114" i="12" s="1"/>
  <c r="J14" i="12"/>
  <c r="BE176" i="11"/>
  <c r="BE154" i="11"/>
  <c r="BE146" i="11"/>
  <c r="BE143" i="11"/>
  <c r="BK217" i="11"/>
  <c r="BI217" i="11"/>
  <c r="BH217" i="11"/>
  <c r="BG217" i="11"/>
  <c r="BF217" i="11"/>
  <c r="T217" i="11"/>
  <c r="R217" i="11"/>
  <c r="BK208" i="11"/>
  <c r="BI208" i="11"/>
  <c r="BH208" i="11"/>
  <c r="BG208" i="11"/>
  <c r="BF208" i="11"/>
  <c r="T208" i="11"/>
  <c r="R208" i="11"/>
  <c r="BK200" i="11"/>
  <c r="BI200" i="11"/>
  <c r="BH200" i="11"/>
  <c r="BG200" i="11"/>
  <c r="BF200" i="11"/>
  <c r="T200" i="11"/>
  <c r="R200" i="11"/>
  <c r="BK192" i="11"/>
  <c r="BI192" i="11"/>
  <c r="BH192" i="11"/>
  <c r="BG192" i="11"/>
  <c r="BF192" i="11"/>
  <c r="BE192" i="11"/>
  <c r="T192" i="11"/>
  <c r="R192" i="11"/>
  <c r="BK186" i="11"/>
  <c r="BI186" i="11"/>
  <c r="BH186" i="11"/>
  <c r="BG186" i="11"/>
  <c r="BF186" i="11"/>
  <c r="T186" i="11"/>
  <c r="R186" i="11"/>
  <c r="BK181" i="11"/>
  <c r="BI181" i="11"/>
  <c r="BH181" i="11"/>
  <c r="BG181" i="11"/>
  <c r="BF181" i="11"/>
  <c r="T181" i="11"/>
  <c r="R181" i="11"/>
  <c r="BK176" i="11"/>
  <c r="BI176" i="11"/>
  <c r="BH176" i="11"/>
  <c r="BG176" i="11"/>
  <c r="BF176" i="11"/>
  <c r="T176" i="11"/>
  <c r="R176" i="11"/>
  <c r="BK170" i="11"/>
  <c r="BI170" i="11"/>
  <c r="BH170" i="11"/>
  <c r="BG170" i="11"/>
  <c r="BF170" i="11"/>
  <c r="BE170" i="11"/>
  <c r="T170" i="11"/>
  <c r="R170" i="11"/>
  <c r="BK164" i="11"/>
  <c r="BI164" i="11"/>
  <c r="BH164" i="11"/>
  <c r="BG164" i="11"/>
  <c r="BF164" i="11"/>
  <c r="T164" i="11"/>
  <c r="R164" i="11"/>
  <c r="BK158" i="11"/>
  <c r="BI158" i="11"/>
  <c r="BH158" i="11"/>
  <c r="BG158" i="11"/>
  <c r="BF158" i="11"/>
  <c r="T158" i="11"/>
  <c r="R158" i="11"/>
  <c r="BK154" i="11"/>
  <c r="BI154" i="11"/>
  <c r="BH154" i="11"/>
  <c r="BG154" i="11"/>
  <c r="BF154" i="11"/>
  <c r="T154" i="11"/>
  <c r="R154" i="11"/>
  <c r="BK152" i="11"/>
  <c r="BI152" i="11"/>
  <c r="BH152" i="11"/>
  <c r="BG152" i="11"/>
  <c r="BF152" i="11"/>
  <c r="T152" i="11"/>
  <c r="R152" i="11"/>
  <c r="BK146" i="11"/>
  <c r="BI146" i="11"/>
  <c r="BH146" i="11"/>
  <c r="BG146" i="11"/>
  <c r="BF146" i="11"/>
  <c r="T146" i="11"/>
  <c r="R146" i="11"/>
  <c r="BK143" i="11"/>
  <c r="BI143" i="11"/>
  <c r="BH143" i="11"/>
  <c r="BG143" i="11"/>
  <c r="BF143" i="11"/>
  <c r="T143" i="11"/>
  <c r="R143" i="11"/>
  <c r="BK140" i="11"/>
  <c r="BI140" i="11"/>
  <c r="BH140" i="11"/>
  <c r="BG140" i="11"/>
  <c r="BF140" i="11"/>
  <c r="BE140" i="11"/>
  <c r="T140" i="11"/>
  <c r="R140" i="11"/>
  <c r="BK134" i="11"/>
  <c r="BI134" i="11"/>
  <c r="BH134" i="11"/>
  <c r="BG134" i="11"/>
  <c r="BF134" i="11"/>
  <c r="T134" i="11"/>
  <c r="R134" i="11"/>
  <c r="BK131" i="11"/>
  <c r="BI131" i="11"/>
  <c r="BH131" i="11"/>
  <c r="BG131" i="11"/>
  <c r="BF131" i="11"/>
  <c r="T131" i="11"/>
  <c r="R131" i="11"/>
  <c r="BK128" i="11"/>
  <c r="BI128" i="11"/>
  <c r="BH128" i="11"/>
  <c r="BG128" i="11"/>
  <c r="BF128" i="11"/>
  <c r="T128" i="11"/>
  <c r="R128" i="11"/>
  <c r="BK119" i="11"/>
  <c r="BK118" i="11" s="1"/>
  <c r="BI119" i="11"/>
  <c r="F37" i="11" s="1"/>
  <c r="BH119" i="11"/>
  <c r="F36" i="11" s="1"/>
  <c r="BG119" i="11"/>
  <c r="F35" i="11" s="1"/>
  <c r="BF119" i="11"/>
  <c r="F34" i="11" s="1"/>
  <c r="BE119" i="11"/>
  <c r="T119" i="11"/>
  <c r="T118" i="11" s="1"/>
  <c r="R119" i="11"/>
  <c r="R118" i="11" s="1"/>
  <c r="P118" i="11"/>
  <c r="J112" i="11"/>
  <c r="F112" i="11"/>
  <c r="E110" i="11"/>
  <c r="E108" i="11"/>
  <c r="J89" i="11"/>
  <c r="E87" i="11"/>
  <c r="E85" i="11"/>
  <c r="J37" i="11"/>
  <c r="J36" i="11"/>
  <c r="J35" i="11"/>
  <c r="E18" i="11"/>
  <c r="F115" i="11" s="1"/>
  <c r="J15" i="11"/>
  <c r="E15" i="11"/>
  <c r="F114" i="11" s="1"/>
  <c r="J14" i="11"/>
  <c r="F34" i="12" l="1"/>
  <c r="BE162" i="12"/>
  <c r="BK155" i="12"/>
  <c r="T155" i="12"/>
  <c r="P155" i="12"/>
  <c r="R155" i="12"/>
  <c r="F91" i="12"/>
  <c r="T207" i="11"/>
  <c r="R207" i="11"/>
  <c r="R157" i="11"/>
  <c r="BK157" i="11"/>
  <c r="T157" i="11"/>
  <c r="BK207" i="11"/>
  <c r="J34" i="11"/>
  <c r="F91" i="11"/>
  <c r="J98" i="12" l="1"/>
  <c r="J97" i="12" s="1"/>
  <c r="J97" i="11"/>
  <c r="J96" i="11" s="1"/>
  <c r="J30" i="11" l="1"/>
  <c r="AG96" i="1" s="1"/>
  <c r="J96" i="12"/>
  <c r="J30" i="12"/>
  <c r="AG97" i="1" s="1"/>
  <c r="F33" i="12" l="1"/>
  <c r="J33" i="12" s="1"/>
  <c r="J39" i="12" s="1"/>
  <c r="AN97" i="1" s="1"/>
  <c r="AN98" i="1" l="1"/>
  <c r="AG98" i="1"/>
  <c r="F33" i="11"/>
  <c r="J33" i="11" s="1"/>
  <c r="J39" i="11" s="1"/>
  <c r="AN96" i="1" s="1"/>
  <c r="AY98" i="1"/>
  <c r="AX98" i="1"/>
  <c r="AU98" i="1"/>
  <c r="AY97" i="1"/>
  <c r="AX97" i="1"/>
  <c r="BC97" i="1"/>
  <c r="BA97" i="1"/>
  <c r="AU97" i="1"/>
  <c r="AY96" i="1"/>
  <c r="AX96" i="1"/>
  <c r="J37" i="2"/>
  <c r="J36" i="2"/>
  <c r="AY95" i="1" s="1"/>
  <c r="J35" i="2"/>
  <c r="AX95" i="1" s="1"/>
  <c r="BI266" i="2"/>
  <c r="BH266" i="2"/>
  <c r="BG266" i="2"/>
  <c r="BF266" i="2"/>
  <c r="T266" i="2"/>
  <c r="R266" i="2"/>
  <c r="P266" i="2"/>
  <c r="BI262" i="2"/>
  <c r="BH262" i="2"/>
  <c r="BG262" i="2"/>
  <c r="BF262" i="2"/>
  <c r="T262" i="2"/>
  <c r="R262" i="2"/>
  <c r="P262" i="2"/>
  <c r="BI261" i="2"/>
  <c r="BH261" i="2"/>
  <c r="BG261" i="2"/>
  <c r="BF261" i="2"/>
  <c r="T261" i="2"/>
  <c r="R261" i="2"/>
  <c r="P261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5" i="2"/>
  <c r="BH255" i="2"/>
  <c r="BG255" i="2"/>
  <c r="BF255" i="2"/>
  <c r="T255" i="2"/>
  <c r="R255" i="2"/>
  <c r="P255" i="2"/>
  <c r="BI238" i="2"/>
  <c r="BH238" i="2"/>
  <c r="BG238" i="2"/>
  <c r="BF238" i="2"/>
  <c r="T238" i="2"/>
  <c r="T237" i="2" s="1"/>
  <c r="R238" i="2"/>
  <c r="R237" i="2" s="1"/>
  <c r="P238" i="2"/>
  <c r="P237" i="2" s="1"/>
  <c r="BI228" i="2"/>
  <c r="BH228" i="2"/>
  <c r="BG228" i="2"/>
  <c r="BF228" i="2"/>
  <c r="T228" i="2"/>
  <c r="R228" i="2"/>
  <c r="P228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09" i="2"/>
  <c r="BH209" i="2"/>
  <c r="BG209" i="2"/>
  <c r="BF209" i="2"/>
  <c r="T209" i="2"/>
  <c r="R209" i="2"/>
  <c r="P209" i="2"/>
  <c r="BI205" i="2"/>
  <c r="BH205" i="2"/>
  <c r="BG205" i="2"/>
  <c r="BF205" i="2"/>
  <c r="T205" i="2"/>
  <c r="R205" i="2"/>
  <c r="P205" i="2"/>
  <c r="BI189" i="2"/>
  <c r="BH189" i="2"/>
  <c r="BG189" i="2"/>
  <c r="BF189" i="2"/>
  <c r="T189" i="2"/>
  <c r="R189" i="2"/>
  <c r="P189" i="2"/>
  <c r="BI185" i="2"/>
  <c r="BH185" i="2"/>
  <c r="BG185" i="2"/>
  <c r="BF185" i="2"/>
  <c r="T185" i="2"/>
  <c r="R185" i="2"/>
  <c r="P185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66" i="2"/>
  <c r="BH166" i="2"/>
  <c r="BG166" i="2"/>
  <c r="BF166" i="2"/>
  <c r="T166" i="2"/>
  <c r="R166" i="2"/>
  <c r="P166" i="2"/>
  <c r="BI155" i="2"/>
  <c r="BH155" i="2"/>
  <c r="BG155" i="2"/>
  <c r="BF155" i="2"/>
  <c r="T155" i="2"/>
  <c r="R155" i="2"/>
  <c r="P155" i="2"/>
  <c r="BI150" i="2"/>
  <c r="BH150" i="2"/>
  <c r="BG150" i="2"/>
  <c r="BF150" i="2"/>
  <c r="T150" i="2"/>
  <c r="R150" i="2"/>
  <c r="P150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7" i="2"/>
  <c r="BH137" i="2"/>
  <c r="BG137" i="2"/>
  <c r="BF137" i="2"/>
  <c r="T137" i="2"/>
  <c r="R137" i="2"/>
  <c r="P137" i="2"/>
  <c r="BI132" i="2"/>
  <c r="BH132" i="2"/>
  <c r="BG132" i="2"/>
  <c r="BF132" i="2"/>
  <c r="T132" i="2"/>
  <c r="R132" i="2"/>
  <c r="P132" i="2"/>
  <c r="E121" i="2"/>
  <c r="J92" i="2"/>
  <c r="J91" i="2"/>
  <c r="F89" i="2"/>
  <c r="E87" i="2"/>
  <c r="J18" i="2"/>
  <c r="E18" i="2"/>
  <c r="J17" i="2"/>
  <c r="J15" i="2"/>
  <c r="E15" i="2"/>
  <c r="F125" i="2" s="1"/>
  <c r="J14" i="2"/>
  <c r="J89" i="2"/>
  <c r="E7" i="2"/>
  <c r="E85" i="2" s="1"/>
  <c r="L90" i="1"/>
  <c r="AM90" i="1"/>
  <c r="AM89" i="1"/>
  <c r="L89" i="1"/>
  <c r="AM87" i="1"/>
  <c r="L87" i="1"/>
  <c r="L85" i="1"/>
  <c r="L84" i="1"/>
  <c r="BK214" i="2"/>
  <c r="BK141" i="2"/>
  <c r="BK255" i="2"/>
  <c r="BK189" i="2"/>
  <c r="BB98" i="1"/>
  <c r="BK228" i="2"/>
  <c r="BK185" i="2"/>
  <c r="BK144" i="2"/>
  <c r="BB97" i="1"/>
  <c r="BK205" i="2"/>
  <c r="BK166" i="2"/>
  <c r="BK262" i="2"/>
  <c r="BK260" i="2"/>
  <c r="BK261" i="2"/>
  <c r="BK266" i="2"/>
  <c r="BK238" i="2"/>
  <c r="BK209" i="2"/>
  <c r="BK180" i="2"/>
  <c r="BK142" i="2"/>
  <c r="BK181" i="2"/>
  <c r="AS94" i="1"/>
  <c r="BK150" i="2"/>
  <c r="BK155" i="2"/>
  <c r="BK259" i="2"/>
  <c r="BK182" i="2"/>
  <c r="BK140" i="2"/>
  <c r="BK258" i="2"/>
  <c r="BK216" i="2"/>
  <c r="BK179" i="2"/>
  <c r="BK137" i="2"/>
  <c r="BK215" i="2"/>
  <c r="BK132" i="2"/>
  <c r="BA98" i="1"/>
  <c r="F36" i="2" l="1"/>
  <c r="BC95" i="1" s="1"/>
  <c r="T143" i="2"/>
  <c r="R143" i="2"/>
  <c r="T154" i="2"/>
  <c r="R154" i="2"/>
  <c r="P143" i="2"/>
  <c r="F35" i="2"/>
  <c r="BB95" i="1" s="1"/>
  <c r="F34" i="2"/>
  <c r="BA95" i="1" s="1"/>
  <c r="P154" i="2"/>
  <c r="F37" i="2"/>
  <c r="BD95" i="1" s="1"/>
  <c r="J34" i="2"/>
  <c r="AW95" i="1" s="1"/>
  <c r="R251" i="2"/>
  <c r="T131" i="2"/>
  <c r="BK178" i="2"/>
  <c r="J102" i="2" s="1"/>
  <c r="R204" i="2"/>
  <c r="P204" i="2"/>
  <c r="T251" i="2"/>
  <c r="T178" i="2"/>
  <c r="BK139" i="2"/>
  <c r="J99" i="2"/>
  <c r="P184" i="2"/>
  <c r="P251" i="2"/>
  <c r="P178" i="2"/>
  <c r="BK251" i="2"/>
  <c r="J108" i="2" s="1"/>
  <c r="R131" i="2"/>
  <c r="BK184" i="2"/>
  <c r="J104" i="2" s="1"/>
  <c r="BK204" i="2"/>
  <c r="J105" i="2"/>
  <c r="BK131" i="2"/>
  <c r="J98" i="2"/>
  <c r="T139" i="2"/>
  <c r="R178" i="2"/>
  <c r="P131" i="2"/>
  <c r="P139" i="2"/>
  <c r="T184" i="2"/>
  <c r="T204" i="2"/>
  <c r="R139" i="2"/>
  <c r="R184" i="2"/>
  <c r="BK154" i="2"/>
  <c r="J101" i="2"/>
  <c r="BK143" i="2"/>
  <c r="J100" i="2"/>
  <c r="BK237" i="2"/>
  <c r="J107" i="2"/>
  <c r="J106" i="2"/>
  <c r="BC98" i="1"/>
  <c r="BD98" i="1"/>
  <c r="AZ97" i="1"/>
  <c r="BD97" i="1"/>
  <c r="J109" i="2"/>
  <c r="J97" i="2"/>
  <c r="F91" i="2"/>
  <c r="E119" i="2"/>
  <c r="J123" i="2"/>
  <c r="BE140" i="2"/>
  <c r="BE215" i="2"/>
  <c r="BE216" i="2"/>
  <c r="BE228" i="2"/>
  <c r="BE238" i="2"/>
  <c r="BE255" i="2"/>
  <c r="BE261" i="2"/>
  <c r="BE262" i="2"/>
  <c r="BE258" i="2"/>
  <c r="F92" i="2"/>
  <c r="BE259" i="2"/>
  <c r="BE132" i="2"/>
  <c r="BE137" i="2"/>
  <c r="BE141" i="2"/>
  <c r="BE142" i="2"/>
  <c r="BE144" i="2"/>
  <c r="BE150" i="2"/>
  <c r="BE155" i="2"/>
  <c r="BE166" i="2"/>
  <c r="BE179" i="2"/>
  <c r="BE180" i="2"/>
  <c r="BE181" i="2"/>
  <c r="BE182" i="2"/>
  <c r="BE185" i="2"/>
  <c r="BE189" i="2"/>
  <c r="BE205" i="2"/>
  <c r="BE209" i="2"/>
  <c r="BE214" i="2"/>
  <c r="BE260" i="2"/>
  <c r="BE266" i="2"/>
  <c r="AZ98" i="1"/>
  <c r="BA96" i="1"/>
  <c r="BB96" i="1"/>
  <c r="AW97" i="1"/>
  <c r="AW98" i="1"/>
  <c r="AW96" i="1"/>
  <c r="BC96" i="1"/>
  <c r="BD96" i="1"/>
  <c r="P183" i="2" l="1"/>
  <c r="R183" i="2"/>
  <c r="BK130" i="2"/>
  <c r="BB94" i="1"/>
  <c r="W31" i="1" s="1"/>
  <c r="BK183" i="2"/>
  <c r="J103" i="2" s="1"/>
  <c r="P130" i="2"/>
  <c r="T130" i="2"/>
  <c r="T183" i="2"/>
  <c r="R130" i="2"/>
  <c r="BA94" i="1"/>
  <c r="BC94" i="1"/>
  <c r="W32" i="1" s="1"/>
  <c r="BD94" i="1"/>
  <c r="W33" i="1" s="1"/>
  <c r="AZ96" i="1"/>
  <c r="AV98" i="1"/>
  <c r="AT98" i="1" s="1"/>
  <c r="AV97" i="1"/>
  <c r="AT97" i="1" s="1"/>
  <c r="AV96" i="1"/>
  <c r="AT96" i="1" s="1"/>
  <c r="R129" i="2" l="1"/>
  <c r="P129" i="2"/>
  <c r="AU95" i="1" s="1"/>
  <c r="AU96" i="1"/>
  <c r="AX94" i="1"/>
  <c r="BK129" i="2"/>
  <c r="T129" i="2"/>
  <c r="AW94" i="1"/>
  <c r="AY94" i="1"/>
  <c r="AG95" i="1" l="1"/>
  <c r="AG94" i="1" s="1"/>
  <c r="AU94" i="1"/>
  <c r="J96" i="2"/>
  <c r="AK26" i="1" l="1"/>
  <c r="W29" i="1" s="1"/>
  <c r="J33" i="2"/>
  <c r="AZ95" i="1"/>
  <c r="AZ94" i="1" s="1"/>
  <c r="AV94" i="1" s="1"/>
  <c r="AT94" i="1" s="1"/>
  <c r="AV95" i="1" l="1"/>
  <c r="AT95" i="1" s="1"/>
  <c r="AN95" i="1" s="1"/>
  <c r="AN94" i="1" s="1"/>
  <c r="J39" i="2"/>
  <c r="AK29" i="1" l="1"/>
  <c r="AK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Ing. Josef Hoidekr</author>
  </authors>
  <commentList>
    <comment ref="F180" authorId="0" shapeId="0" xr:uid="{68CF0A29-F9D9-4D07-875A-07D275C5F305}">
      <text>
        <r>
          <rPr>
            <b/>
            <sz val="9"/>
            <color indexed="81"/>
            <rFont val="Tahoma"/>
            <family val="2"/>
            <charset val="238"/>
          </rPr>
          <t>Ing. Josef Hoidekr: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<sst xmlns="http://schemas.openxmlformats.org/spreadsheetml/2006/main" count="4423" uniqueCount="808">
  <si>
    <t>Export Komplet</t>
  </si>
  <si>
    <t/>
  </si>
  <si>
    <t>2.0</t>
  </si>
  <si>
    <t>False</t>
  </si>
  <si>
    <t>{ba4eec36-6b5b-4dce-af27-b2384cc28606}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</si>
  <si>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</si>
  <si>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</si>
  <si>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</si>
  <si>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</si>
  <si>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</si>
  <si>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</si>
  <si>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</si>
  <si>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</si>
  <si>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</si>
  <si>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</si>
  <si>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</si>
  <si>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0,1</t>
  </si>
  <si>
    <t>KSO:</t>
  </si>
  <si>
    <t>CC-CZ:</t>
  </si>
  <si>
    <t>1</t>
  </si>
  <si>
    <t>Místo:</t>
  </si>
  <si>
    <t>Datum: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</si>
  <si>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</si>
  <si>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</si>
  <si>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</si>
  <si>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</si>
  <si>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</si>
  <si>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</si>
  <si>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</si>
  <si>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</si>
  <si>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</si>
  <si>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</si>
  <si>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</si>
  <si>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</si>
  <si>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 jednotlivými položkami souvisí také neuvedené činnosti, které jsou dány dle technických, technologických a pracovních předpisů jednotlivých dodavatelů a to i když nejsou zvlášť uvedené v rozpočtu tzn. veškeré práce v rozpočtu je nutno ocenit jako komplexně vykonané práce včetně zabudovávaného, spotřebního a pomocného materiálu, nářadí a jiných strojů přestože nejsou vypsány jednotlivě. Zpracovatel rozpočtu upozorňuje uchazeče, že je povinen si překontrolovat veškeré výměry tak, aby nabídka byla předložena dle skutečného stavu a výměr projektové dokumentace. Za výše uvedené odpovídá sám zhotovitel.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</si>
  <si>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</si>
  <si>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</si>
  <si>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</si>
  <si>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</si>
  <si>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</si>
  <si>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</si>
  <si>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</si>
  <si>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</si>
  <si>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</si>
  <si>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</si>
  <si>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</si>
  <si>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</si>
  <si>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</si>
  <si>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</si>
  <si>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</si>
  <si>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</si>
  <si>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</si>
  <si>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</si>
  <si>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</si>
  <si>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</si>
  <si>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</si>
  <si>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</si>
  <si>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</si>
  <si>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</si>
  <si>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</si>
  <si>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</si>
  <si>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</si>
  <si>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</si>
  <si>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</si>
  <si>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</si>
  <si>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</si>
  <si>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</si>
  <si>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</si>
  <si>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</si>
  <si>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</si>
  <si>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</si>
  <si>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</si>
  <si>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</si>
  <si>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</si>
  <si>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</si>
  <si>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</si>
  <si>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</si>
  <si>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</si>
  <si>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</si>
  <si>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STA</t>
  </si>
  <si>
    <t>{4630c249-607b-4a3f-81ac-f5a4e109f0fd}</t>
  </si>
  <si>
    <t>2</t>
  </si>
  <si>
    <t>{a34c4d78-863a-4d7c-915f-b0212fb43cb4}</t>
  </si>
  <si>
    <t>3</t>
  </si>
  <si>
    <t>{8cf53e76-eca9-4fc0-9867-498cf7b20225}</t>
  </si>
  <si>
    <t>4</t>
  </si>
  <si>
    <t>{1b48456e-deb2-44c5-8e48-82fee2e5a2bd}</t>
  </si>
  <si>
    <t>6</t>
  </si>
  <si>
    <t>8</t>
  </si>
  <si>
    <t>9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</si>
  <si>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</si>
  <si>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</si>
  <si>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</si>
  <si>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</si>
  <si>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</si>
  <si>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</si>
  <si>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</si>
  <si>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</si>
  <si>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</si>
  <si>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</si>
  <si>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</si>
  <si>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</si>
  <si>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</si>
  <si>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</si>
  <si>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763 - Konstrukce suché výstavby</t>
  </si>
  <si>
    <t xml:space="preserve">    766 - Konstrukce truhlářské a zámečnické</t>
  </si>
  <si>
    <t xml:space="preserve">    771 - Podlahy z dlaždic</t>
  </si>
  <si>
    <t xml:space="preserve">    781 - Dokončovací práce - obklady</t>
  </si>
  <si>
    <t>N00 -  Nepojmenované práce</t>
  </si>
  <si>
    <t xml:space="preserve">    N01 - Demontáže stávajících prvků ostatních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</si>
  <si>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</si>
  <si>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</si>
  <si>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</si>
  <si>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</si>
  <si>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</si>
  <si>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</si>
  <si>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</si>
  <si>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</si>
  <si>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</si>
  <si>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</si>
  <si>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</si>
  <si>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</si>
  <si>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</si>
  <si>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</si>
  <si>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</si>
  <si>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K</t>
  </si>
  <si>
    <t>m2</t>
  </si>
  <si>
    <t>-1017073885</t>
  </si>
  <si>
    <t>VV</t>
  </si>
  <si>
    <t>m</t>
  </si>
  <si>
    <t>2123438001</t>
  </si>
  <si>
    <t>kus</t>
  </si>
  <si>
    <t>1946181642</t>
  </si>
  <si>
    <t>-1625188393</t>
  </si>
  <si>
    <t>2111953456</t>
  </si>
  <si>
    <t>363409529</t>
  </si>
  <si>
    <t>m3</t>
  </si>
  <si>
    <t>1487513887</t>
  </si>
  <si>
    <t>2081594092</t>
  </si>
  <si>
    <t>-1534410943</t>
  </si>
  <si>
    <t>997</t>
  </si>
  <si>
    <t>t</t>
  </si>
  <si>
    <t>-1284409018</t>
  </si>
  <si>
    <t>997013501</t>
  </si>
  <si>
    <t>-620535589</t>
  </si>
  <si>
    <t>997013509</t>
  </si>
  <si>
    <t>-1157969568</t>
  </si>
  <si>
    <t>1187549129</t>
  </si>
  <si>
    <t>PSV</t>
  </si>
  <si>
    <t>763</t>
  </si>
  <si>
    <t>16</t>
  </si>
  <si>
    <t>452772474</t>
  </si>
  <si>
    <t>-962286495</t>
  </si>
  <si>
    <t>766</t>
  </si>
  <si>
    <t>1508910829</t>
  </si>
  <si>
    <t>-1653653228</t>
  </si>
  <si>
    <t>-916888542</t>
  </si>
  <si>
    <t>1388316903</t>
  </si>
  <si>
    <t>771</t>
  </si>
  <si>
    <t>-1069508187</t>
  </si>
  <si>
    <t>-331248346</t>
  </si>
  <si>
    <t>781</t>
  </si>
  <si>
    <t>356190782</t>
  </si>
  <si>
    <t>512</t>
  </si>
  <si>
    <t>kpl</t>
  </si>
  <si>
    <t>481142262</t>
  </si>
  <si>
    <t>-1385700246</t>
  </si>
  <si>
    <t>-564432600</t>
  </si>
  <si>
    <t>-498564949</t>
  </si>
  <si>
    <t>2127277358</t>
  </si>
  <si>
    <t>824166522</t>
  </si>
  <si>
    <t>1035322370</t>
  </si>
  <si>
    <t>204726105</t>
  </si>
  <si>
    <t>1572647441</t>
  </si>
  <si>
    <t>-1791346489</t>
  </si>
  <si>
    <t>-1219387881</t>
  </si>
  <si>
    <t>2069505589</t>
  </si>
  <si>
    <t>1414472188</t>
  </si>
  <si>
    <t>-1428867730</t>
  </si>
  <si>
    <t>-2044926193</t>
  </si>
  <si>
    <t>-834155764</t>
  </si>
  <si>
    <t>-422813346</t>
  </si>
  <si>
    <t>568999375</t>
  </si>
  <si>
    <t>-1246899277</t>
  </si>
  <si>
    <t>1413840840</t>
  </si>
  <si>
    <t>1312982936</t>
  </si>
  <si>
    <t>-824967079</t>
  </si>
  <si>
    <t>M</t>
  </si>
  <si>
    <t>334686631</t>
  </si>
  <si>
    <t>1343747920</t>
  </si>
  <si>
    <t>1221800852</t>
  </si>
  <si>
    <t>-575222271</t>
  </si>
  <si>
    <t>998</t>
  </si>
  <si>
    <t>%</t>
  </si>
  <si>
    <t>725</t>
  </si>
  <si>
    <t>soubor</t>
  </si>
  <si>
    <t>767</t>
  </si>
  <si>
    <t>783</t>
  </si>
  <si>
    <t>ks</t>
  </si>
  <si>
    <t>Vzduchotechnika</t>
  </si>
  <si>
    <t>bm</t>
  </si>
  <si>
    <t xml:space="preserve">Práce a dodávky HSV   </t>
  </si>
  <si>
    <t xml:space="preserve">Úpravy povrchů, podlahy a osazování výplní   </t>
  </si>
  <si>
    <t xml:space="preserve">Ostatní konstrukce a práce, bourání   </t>
  </si>
  <si>
    <t xml:space="preserve">Přesun sutě   </t>
  </si>
  <si>
    <t xml:space="preserve">Odvoz suti a vybouraných hmot na skládku nebo meziskládku do 1 km se složením   </t>
  </si>
  <si>
    <t xml:space="preserve">Příplatek k odvozu suti a vybouraných hmot na skládku ZKD 1 km přes 1 km   </t>
  </si>
  <si>
    <t xml:space="preserve">Práce a dodávky PSV   </t>
  </si>
  <si>
    <t>735</t>
  </si>
  <si>
    <t xml:space="preserve">Konstrukce suché výstavby   </t>
  </si>
  <si>
    <t xml:space="preserve">Konstrukce truhlářské   </t>
  </si>
  <si>
    <t xml:space="preserve">Konstrukce zámečnické   </t>
  </si>
  <si>
    <t xml:space="preserve">Podlahy z dlaždic   </t>
  </si>
  <si>
    <t xml:space="preserve">Dokončovací práce - obklady   </t>
  </si>
  <si>
    <t xml:space="preserve">Celkem   </t>
  </si>
  <si>
    <t xml:space="preserve">Přesun hmot   </t>
  </si>
  <si>
    <t>771121011</t>
  </si>
  <si>
    <t xml:space="preserve">Nátěr penetrační na podlahu   </t>
  </si>
  <si>
    <t>771591112</t>
  </si>
  <si>
    <t xml:space="preserve">Izolace pod dlažbu nátěrem nebo stěrkou ve dvou vrstvách   </t>
  </si>
  <si>
    <t>781121011</t>
  </si>
  <si>
    <t xml:space="preserve">Nátěr penetrační na stěnu   </t>
  </si>
  <si>
    <t>781131112</t>
  </si>
  <si>
    <t xml:space="preserve">Izolace pod obklad nátěrem nebo stěrkou ve dvou vrstvách   </t>
  </si>
  <si>
    <t xml:space="preserve">Dokončovací práce - nátěry   </t>
  </si>
  <si>
    <t xml:space="preserve">Zdravotechnika - zařizovací předměty   </t>
  </si>
  <si>
    <t>ASŘ</t>
  </si>
  <si>
    <t>SO001</t>
  </si>
  <si>
    <t>SO001 - ASŘ</t>
  </si>
  <si>
    <t>CELKEM</t>
  </si>
  <si>
    <t>SO001.1</t>
  </si>
  <si>
    <t>SO001.2</t>
  </si>
  <si>
    <t>SO001.3</t>
  </si>
  <si>
    <t>Zdravotechnické instalace</t>
  </si>
  <si>
    <t>SO001.3 - VZT</t>
  </si>
  <si>
    <t>SO001.1 - ZTI</t>
  </si>
  <si>
    <t>Výměra</t>
  </si>
  <si>
    <t>Cena</t>
  </si>
  <si>
    <t>Ústřední vytápění</t>
  </si>
  <si>
    <t>SO001.2 - ÚT</t>
  </si>
  <si>
    <t>Položka</t>
  </si>
  <si>
    <t>Jedn. cena</t>
  </si>
  <si>
    <t>Armatury</t>
  </si>
  <si>
    <t>Celkem UT</t>
  </si>
  <si>
    <t>776</t>
  </si>
  <si>
    <t xml:space="preserve">Podlahy povlakové   </t>
  </si>
  <si>
    <t>783317101</t>
  </si>
  <si>
    <t>M. Chmiel, V. Pavlík</t>
  </si>
  <si>
    <t>SO001.4</t>
  </si>
  <si>
    <t>Elektroinstalace</t>
  </si>
  <si>
    <t>SO001.4 - Elektroinstalace</t>
  </si>
  <si>
    <t>KABELOVÉ TRASY</t>
  </si>
  <si>
    <t>KABELY</t>
  </si>
  <si>
    <t>OSTATNÍ</t>
  </si>
  <si>
    <t xml:space="preserve">Součet   </t>
  </si>
  <si>
    <t xml:space="preserve">1   </t>
  </si>
  <si>
    <t>962031133</t>
  </si>
  <si>
    <t>968072455</t>
  </si>
  <si>
    <t xml:space="preserve">Ústřední vytápění - otopná tělesa   </t>
  </si>
  <si>
    <t>771574154</t>
  </si>
  <si>
    <t xml:space="preserve">Montáž podlah keramických velkoformátových hladkých lepených flexibilním lepidlem přes 4 do 6 ks/m2   </t>
  </si>
  <si>
    <t>781474154</t>
  </si>
  <si>
    <t xml:space="preserve">Montáž obkladů vnitřních keramických velkoformátových hladkých přes 4 do 6 ks/m2 lepených flexibilním lepidlem   </t>
  </si>
  <si>
    <t>783314101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</si>
  <si>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</si>
  <si>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</si>
  <si>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</si>
  <si>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Zaškolení obsluhy</t>
  </si>
  <si>
    <t>Stavební přípomoce</t>
  </si>
  <si>
    <t>2024_001</t>
  </si>
  <si>
    <t>Úpravy a rozšíření hotelového fitness v 1.PP Holiday Inn PCC</t>
  </si>
  <si>
    <t>ASLB spol. s r.o.</t>
  </si>
  <si>
    <t>631311125</t>
  </si>
  <si>
    <t xml:space="preserve">Mazanina tl přes 80 do 120 mm z betonu prostého bez zvýšených nároků na prostředí tř. C 20/25   </t>
  </si>
  <si>
    <t xml:space="preserve">"1.234E-ochlazovna"((1,95*1)+(3,065*2,77))*0,1   </t>
  </si>
  <si>
    <t>636624315R</t>
  </si>
  <si>
    <t xml:space="preserve">Podlaha z PVC heterogenního - dodávka  a montáž, přísl. - viz specifikace PD   </t>
  </si>
  <si>
    <t xml:space="preserve">"1.204"31,15   </t>
  </si>
  <si>
    <t xml:space="preserve">"1.204A"10,5   </t>
  </si>
  <si>
    <t>952901111</t>
  </si>
  <si>
    <t xml:space="preserve">Vyčištění budov bytové a občanské výstavby při výšce podlaží do 4 m   </t>
  </si>
  <si>
    <t xml:space="preserve">"1.213"33,95   </t>
  </si>
  <si>
    <t xml:space="preserve">"1.214C"2,43   </t>
  </si>
  <si>
    <t xml:space="preserve">"1.234E"43,67   </t>
  </si>
  <si>
    <t xml:space="preserve">"1.234F"5,32   </t>
  </si>
  <si>
    <t xml:space="preserve">"1.234G"5,79   </t>
  </si>
  <si>
    <t xml:space="preserve">"1.234H"7,21   </t>
  </si>
  <si>
    <t xml:space="preserve">Bourání příček zděných tl do 150 mm   </t>
  </si>
  <si>
    <t xml:space="preserve">"1.234A"2,9*(4,35+3,88-0,9)   </t>
  </si>
  <si>
    <t xml:space="preserve">"1.234E"2,9*(3,9-0,9+2,5)   </t>
  </si>
  <si>
    <t xml:space="preserve">Vybourání dveřních zárubní pl do 2 m2 včetně křídel   </t>
  </si>
  <si>
    <t xml:space="preserve">0,9*2,0*2   </t>
  </si>
  <si>
    <t xml:space="preserve">Vybourání nebo prorážení otvorů v ŽB příčkách a zdech pl do 1 m2 tl do 150 mm   </t>
  </si>
  <si>
    <t xml:space="preserve">"parapet"0,8*0,9   </t>
  </si>
  <si>
    <t xml:space="preserve">Vybourání nebo prorážení otvorů v ŽB příčkách a zdech pl do 4 m2 tl do 150 mm   </t>
  </si>
  <si>
    <t xml:space="preserve">"otvor"(0,9*2,1*0,15)+(0,8*2,1*0,15)   </t>
  </si>
  <si>
    <t xml:space="preserve">Vybourání nebo prorážení otvorů v ŽB příčkách a zdech pl do 4 m2 tl do 600 mm   </t>
  </si>
  <si>
    <t xml:space="preserve">"otvor"0,9*2,1*0,3   </t>
  </si>
  <si>
    <t>974031981R</t>
  </si>
  <si>
    <t xml:space="preserve">Vytvoření prostupů   </t>
  </si>
  <si>
    <t>991480990R</t>
  </si>
  <si>
    <t xml:space="preserve">Demontáž hasících přístrojů přenosných   </t>
  </si>
  <si>
    <t>997013111</t>
  </si>
  <si>
    <t xml:space="preserve">Vnitrostaveništní doprava suti a vybouraných hmot   </t>
  </si>
  <si>
    <t xml:space="preserve">17,09*15   </t>
  </si>
  <si>
    <t>997013631</t>
  </si>
  <si>
    <t xml:space="preserve">Poplatek za uložení na skládce (skládkovné) stavebního odpadu směsného kód odpadu 17 09 04   </t>
  </si>
  <si>
    <t>998011001</t>
  </si>
  <si>
    <t>725210821R</t>
  </si>
  <si>
    <t xml:space="preserve">Demontáž umyvadel včetně zaslepení přívodu   </t>
  </si>
  <si>
    <t xml:space="preserve">"1.234A"1   </t>
  </si>
  <si>
    <t xml:space="preserve">"1.234E"1   </t>
  </si>
  <si>
    <t>735151811R</t>
  </si>
  <si>
    <t xml:space="preserve">Demontáž otopného tělesa včetně zaslepení přívodu   </t>
  </si>
  <si>
    <t xml:space="preserve">"1.204"1   </t>
  </si>
  <si>
    <t xml:space="preserve">"1.213"1   </t>
  </si>
  <si>
    <t>741</t>
  </si>
  <si>
    <t xml:space="preserve">Elektroinstalace - silnoproud   </t>
  </si>
  <si>
    <t>741210801R</t>
  </si>
  <si>
    <t xml:space="preserve">Demontáž rozvodnice   </t>
  </si>
  <si>
    <t>741311001R</t>
  </si>
  <si>
    <t xml:space="preserve">Demontáž čidel včetně uskladnění   </t>
  </si>
  <si>
    <t>741311003R</t>
  </si>
  <si>
    <t xml:space="preserve">Montáž čidel včetně přísl.   </t>
  </si>
  <si>
    <t>741371801R</t>
  </si>
  <si>
    <t xml:space="preserve">Demontáž svítidel, koncových prvků elektro   </t>
  </si>
  <si>
    <t>761</t>
  </si>
  <si>
    <t xml:space="preserve">Konstrukce prosvětlovací   </t>
  </si>
  <si>
    <t>761111191R</t>
  </si>
  <si>
    <t xml:space="preserve">Vybourání skleněné příčky   </t>
  </si>
  <si>
    <t xml:space="preserve">3,0*5,47   </t>
  </si>
  <si>
    <t>998761101</t>
  </si>
  <si>
    <t xml:space="preserve">Přesun hmot tonážní pro konstrukce prosvětlovací   </t>
  </si>
  <si>
    <t>763111431R</t>
  </si>
  <si>
    <t xml:space="preserve">SDK příčka tl 100 mm profil CW+UW 50 desky 2xH2 12,5   </t>
  </si>
  <si>
    <t xml:space="preserve">"1.234E"2,8*(3,065+1,3+1,95)   </t>
  </si>
  <si>
    <t xml:space="preserve">-0,8*2,0   </t>
  </si>
  <si>
    <t xml:space="preserve">"1.234F a G"2,7*(1,9+3,05+1,9+1,9)   </t>
  </si>
  <si>
    <t xml:space="preserve">-0,7*2,1*4   </t>
  </si>
  <si>
    <t>763111437R</t>
  </si>
  <si>
    <t xml:space="preserve">SDK příčka tl 150 mm profil CW+UW 100 desky 2xH2 12,5   </t>
  </si>
  <si>
    <t xml:space="preserve">"1.234E"2,8*(1,95+1,8+0,8)   </t>
  </si>
  <si>
    <t>763111448R</t>
  </si>
  <si>
    <t xml:space="preserve">SDK příčka tl 300 mm profil CW+UW 100 desky 2xDFH2 12,5   </t>
  </si>
  <si>
    <t xml:space="preserve">1,8*2,0   </t>
  </si>
  <si>
    <t xml:space="preserve">0,8*0,9*2   </t>
  </si>
  <si>
    <t>763111771</t>
  </si>
  <si>
    <t xml:space="preserve">Příplatek k SDK příčce za rovinnost kvality Q3   </t>
  </si>
  <si>
    <t xml:space="preserve">2*(33,827+12,74+5,04)   </t>
  </si>
  <si>
    <t xml:space="preserve">41,06   </t>
  </si>
  <si>
    <t>763111812</t>
  </si>
  <si>
    <t xml:space="preserve">Demontáž SDK příčky   </t>
  </si>
  <si>
    <t xml:space="preserve">2,9*2,4   </t>
  </si>
  <si>
    <t>763112328.KNF</t>
  </si>
  <si>
    <t xml:space="preserve">SDK příčka W 115 tl 255 mm zdvojený profil CW+UW 100 desky 2x RED PIANO (DF) 12,5 TI 80+80 mm 15 kg/m3 EI 90 Rw 71 dB   </t>
  </si>
  <si>
    <t xml:space="preserve">4,45*(3,842+5,385)   </t>
  </si>
  <si>
    <t>763131821</t>
  </si>
  <si>
    <t xml:space="preserve">Demontáž SDK podhledu   </t>
  </si>
  <si>
    <t xml:space="preserve">"1.204"21,3   </t>
  </si>
  <si>
    <t>763135812</t>
  </si>
  <si>
    <t xml:space="preserve">Demontáž podhledu sádrokartonového kazetového   </t>
  </si>
  <si>
    <t xml:space="preserve">"1.234A"16,89   </t>
  </si>
  <si>
    <t xml:space="preserve">"1.234E"11,11   </t>
  </si>
  <si>
    <t>763181311</t>
  </si>
  <si>
    <t xml:space="preserve">Montáž jednokřídlové kovové zárubně SDK příčka   </t>
  </si>
  <si>
    <t xml:space="preserve">2+2   </t>
  </si>
  <si>
    <t>55331589</t>
  </si>
  <si>
    <t xml:space="preserve">zárubeň jednokřídlá ocelová pro sádrokartonové příčky tl stěny 75-100mm rozměru 700/1970, 2100mm   </t>
  </si>
  <si>
    <t xml:space="preserve">4+1   </t>
  </si>
  <si>
    <t>55331590</t>
  </si>
  <si>
    <t xml:space="preserve">zárubeň jednokřídlá ocelová pro sádrokartonové příčky tl stěny 75-100mm rozměru 800/1970, 2100mm   </t>
  </si>
  <si>
    <t>998763301</t>
  </si>
  <si>
    <t xml:space="preserve">Přesun hmot tonážní pro sádrokartonové konstrukce   </t>
  </si>
  <si>
    <t>766660001</t>
  </si>
  <si>
    <t xml:space="preserve">Montáž dveřních křídel otvíravých jednokřídlových š do 0,8 m do zárubně   </t>
  </si>
  <si>
    <t>61162073R</t>
  </si>
  <si>
    <t>61162074R</t>
  </si>
  <si>
    <t>766660021R</t>
  </si>
  <si>
    <t>766980881RR</t>
  </si>
  <si>
    <t xml:space="preserve">Vestavěná finská sauna pro 8 osob - dodávka a montáž, přísl.   </t>
  </si>
  <si>
    <t>998766101</t>
  </si>
  <si>
    <t xml:space="preserve">Přesun hmot tonážní pro kce truhlářské   </t>
  </si>
  <si>
    <t>767640111</t>
  </si>
  <si>
    <t xml:space="preserve">Montáž dveří jednokřídlových   </t>
  </si>
  <si>
    <t>55341156R</t>
  </si>
  <si>
    <t xml:space="preserve">dveře jednokřídlé vchodové 900x2100mm včetně zárubní, přísl.   </t>
  </si>
  <si>
    <t>767651822R</t>
  </si>
  <si>
    <t xml:space="preserve">Demontáž vrat protipožárních včetně zárubní   </t>
  </si>
  <si>
    <t>998767101</t>
  </si>
  <si>
    <t xml:space="preserve">Přesun hmot tonážní pro zámečnické konstrukce   </t>
  </si>
  <si>
    <t xml:space="preserve">20,75+32,23+10,44   </t>
  </si>
  <si>
    <t>771574111</t>
  </si>
  <si>
    <t xml:space="preserve">Montáž podlah keramických hladkých lepených flexibilním lepidlem do 9 ks/m2   </t>
  </si>
  <si>
    <t>59761011R</t>
  </si>
  <si>
    <t xml:space="preserve">dlažba keramická do 9ks/m2 (ref. výr. Casalgrande Padana - viz specifikace PD)   </t>
  </si>
  <si>
    <t>771574153</t>
  </si>
  <si>
    <t xml:space="preserve">Montáž podlah keramických velkoformátových hladkých lepených flexibilním lepidlem přes 2 do 4 ks/m2   </t>
  </si>
  <si>
    <t xml:space="preserve">"1.234E-sauna"43,67-((1,95*1)+(3,065*2,77))   </t>
  </si>
  <si>
    <t>59761008R</t>
  </si>
  <si>
    <t xml:space="preserve">dlažba velkoformátová keramická přes 2 do 4ks/m2 (ref. výr.Atlas Concorde, Porcelan Tiles 600x600 mm - viz specifikace PD)   </t>
  </si>
  <si>
    <t xml:space="preserve">"1.234E-ochlazovna"((1,95*1)+(3,065*2,77))   </t>
  </si>
  <si>
    <t>59761010R</t>
  </si>
  <si>
    <t xml:space="preserve">dlažba/obklad velkoformátová keramická přes 4 do 6 ks/m2 (ref. výr. Wood Effect Porcelain Stoneware Tiles 200x1200 mm - viz specifikace PD)   </t>
  </si>
  <si>
    <t>998771101</t>
  </si>
  <si>
    <t xml:space="preserve">Přesun hmot tonážní pro podlahy z dlaždic   </t>
  </si>
  <si>
    <t>776201812</t>
  </si>
  <si>
    <t xml:space="preserve">Demontáž povlakových podlah   </t>
  </si>
  <si>
    <t xml:space="preserve">"1.213"20+6   </t>
  </si>
  <si>
    <t xml:space="preserve">"1,234F"7,69   </t>
  </si>
  <si>
    <t>776261181R</t>
  </si>
  <si>
    <t xml:space="preserve">Demontáž podlahy z pryže   </t>
  </si>
  <si>
    <t>998776101</t>
  </si>
  <si>
    <t xml:space="preserve">Přesun hmot tonážní pro podlahy povlakové   </t>
  </si>
  <si>
    <t xml:space="preserve">76,26+52,679+35,378   </t>
  </si>
  <si>
    <t>781474111</t>
  </si>
  <si>
    <t xml:space="preserve">Montáž obkladů vnitřních keramických hladkých přes 6 do 9 ks/m2 lepených flexibilním lepidlem   </t>
  </si>
  <si>
    <t xml:space="preserve">"1.234F a G"2,7*(0,9+0,9+1,9+1,9+2,05+2,05+1,9+1,9+1,155+1,155+(1,9*6)+1,795+1,795+0,9+0,9)   </t>
  </si>
  <si>
    <t xml:space="preserve">-0,7*2,1*8   </t>
  </si>
  <si>
    <t>781474153</t>
  </si>
  <si>
    <t xml:space="preserve">Montáž obkladů vnitřních keramických velkoformátových hladkých přes 2 do 4 ks/m2 lepených flexibilním lepidlem   </t>
  </si>
  <si>
    <t xml:space="preserve">"1.234E-sauna"2,8*(5,83+6+0,7+1,334+3+1,95)   </t>
  </si>
  <si>
    <t xml:space="preserve">"ochlazovna"2,8*(3,065+2,77+1,9+1,95+1+1,95)   </t>
  </si>
  <si>
    <t>781491021</t>
  </si>
  <si>
    <t xml:space="preserve">Montáž zrcadel plochy do 1 m2 lepených silikonovým   </t>
  </si>
  <si>
    <t xml:space="preserve">1*1*2   </t>
  </si>
  <si>
    <t>63465132R</t>
  </si>
  <si>
    <t xml:space="preserve">zrcadlo max rozměr 2000x1605mm   </t>
  </si>
  <si>
    <t xml:space="preserve">2 * 1,1   </t>
  </si>
  <si>
    <t>998781101</t>
  </si>
  <si>
    <t xml:space="preserve">Přesun hmot tonážní pro obklady keramické   </t>
  </si>
  <si>
    <t xml:space="preserve">Základní jednonásobný syntetický nátěr zámečnických konstrukcí   </t>
  </si>
  <si>
    <t xml:space="preserve">0,15*((0,7*5)+0,8+(2,1*6*2))   </t>
  </si>
  <si>
    <t>783826401R</t>
  </si>
  <si>
    <t xml:space="preserve">Nátěr stěn a stropů, ochranný (černý)   </t>
  </si>
  <si>
    <t xml:space="preserve">31,15   </t>
  </si>
  <si>
    <t xml:space="preserve">4,45*(7,735+7,735+5,385+5,385)   </t>
  </si>
  <si>
    <t xml:space="preserve">-(0,9*2,0*2)   </t>
  </si>
  <si>
    <t>784211101</t>
  </si>
  <si>
    <t xml:space="preserve">Dvojnásobné bílé malby ze směsí za mokra výborně oděruvzdorných v místnostech v do 3,80 m   </t>
  </si>
  <si>
    <t xml:space="preserve">-0,8*2,1   </t>
  </si>
  <si>
    <t>VRN bez DPH</t>
  </si>
  <si>
    <t>Pos.č.</t>
  </si>
  <si>
    <t>popis výkonu</t>
  </si>
  <si>
    <t>měr.jed.</t>
  </si>
  <si>
    <t>množství</t>
  </si>
  <si>
    <t>jedn. cena</t>
  </si>
  <si>
    <t>Vnitřní kanalizace</t>
  </si>
  <si>
    <t>demontáž potrubí HT do DN 50</t>
  </si>
  <si>
    <t>demontáž potrubí HT od DN 75 do DN 100</t>
  </si>
  <si>
    <t>hladké potrubí HT, s nástrčnými hrdly, opatřené těsnícím kroužkem z elastomeru - vnitřní kanalizace, (Položka obsahuje potrubí včetně tvarovek, kladení a montáž, spojovací materiál, upevňovací materiál, lešenářský materiál. Měřeno v ose potrubí včetně tvarovek až k napojení na hlavní stoku) - DN 32</t>
  </si>
  <si>
    <t>Dtto - DN 40</t>
  </si>
  <si>
    <t>Dtto - DN 50</t>
  </si>
  <si>
    <t>Dtto - DN 75</t>
  </si>
  <si>
    <t>Dtto - DN 100</t>
  </si>
  <si>
    <t>splachovací trubka k výlevce z PVC d=35 mm</t>
  </si>
  <si>
    <t>nálevka s kuličkou např.AKS1Z pro odvod kondenzátu od podstropní jednotky VZDJ - napojit na kanalizaci DN 32</t>
  </si>
  <si>
    <t>flexi hadice, vnitřní profil 16 mm, délky 2,0 m vytvořit sifonovou smyčku min 150 mm</t>
  </si>
  <si>
    <t>protihluková izolace tubex Sonik d40</t>
  </si>
  <si>
    <t>protihluková izolace tubex Sonik d50</t>
  </si>
  <si>
    <t>protihluková izolace tubex Sonik d75</t>
  </si>
  <si>
    <t>protihluková izolace tubex Sonik d100</t>
  </si>
  <si>
    <t>odvod a likvidace odpadu</t>
  </si>
  <si>
    <t>přesun hmot pro vnitřní kanalizaci</t>
  </si>
  <si>
    <t>KANALIZACE CELKEM</t>
  </si>
  <si>
    <t>Vnitřní vodovod</t>
  </si>
  <si>
    <t>demontáže potrubí z PPR do DN 32 - odhat - upřesnit na stavbě</t>
  </si>
  <si>
    <t>demontáže plechových žlabů pod potrubí do DN 32 - odhad - upřesnit na stavbě</t>
  </si>
  <si>
    <t>potrubí PPR PN 20, spojované polyfúzním svařováním, (montáž a dodávka potrubí včetně fitinek) - D20</t>
  </si>
  <si>
    <t>dtto - d25</t>
  </si>
  <si>
    <t>dtto - d32</t>
  </si>
  <si>
    <t>napojení na stávající plastové potrubí PPR do DN 32</t>
  </si>
  <si>
    <t>plechové žlaby pod potrubí PPR d20</t>
  </si>
  <si>
    <t>plechové žlaby pod potrubí PPR d25</t>
  </si>
  <si>
    <t>plechové žlaby pod potrubí PPR d32</t>
  </si>
  <si>
    <t>armatury závitové-položka obsahuje armaturu, montáž, těsnící materiál, spojovací materiál)</t>
  </si>
  <si>
    <t>kulový kohout - KK-DN 15</t>
  </si>
  <si>
    <t>kulový kohout - KK-DN 25</t>
  </si>
  <si>
    <t>rohový kohout - RK-DN 15</t>
  </si>
  <si>
    <t xml:space="preserve">nápustný plovákový ventil pro dopouštění vody do ochlazovacího vědra Kambala včetně adaptéru 1/2" - 3/8" (ventil je součástí dodávky ochlazovacího vědra) </t>
  </si>
  <si>
    <t>flexi hadice DN 15 - dl. 0,40 m - délku upravit na stavbě</t>
  </si>
  <si>
    <t>flexi hadice DN 15 - dl. 1,00 m - délku upravit na stavbě</t>
  </si>
  <si>
    <t>tlakové zkoušky potrubí do DN 50</t>
  </si>
  <si>
    <t xml:space="preserve">proplach potrubí do DN 50 </t>
  </si>
  <si>
    <t>závěsy, konzoly, podpěry - typ müpro apod.</t>
  </si>
  <si>
    <t>sb</t>
  </si>
  <si>
    <t>označení druhu vody v potrubí (proužky či popis na povrch potrubí)</t>
  </si>
  <si>
    <t>projekt skutečného provedení</t>
  </si>
  <si>
    <t xml:space="preserve">přesun hmot pro vnitřní vodovod </t>
  </si>
  <si>
    <t>Zařizovací předměty</t>
  </si>
  <si>
    <t xml:space="preserve">Kompletní sestava klozetové mísy  - WC </t>
  </si>
  <si>
    <t>klozet diturvitový závěsný LUA Advenced, rimless, hluboké splachování č. H8200800000001, rozměr 520x360x345, barva bílá</t>
  </si>
  <si>
    <t>montážní prvek pro závěsné WC se splachovací nádržkou do stěny, ovládání zepředu, pro montáž se suchým procesem, součástí je rohový ventil 1/2"</t>
  </si>
  <si>
    <t xml:space="preserve">ovládací deska dělená </t>
  </si>
  <si>
    <t>tlumící podložka</t>
  </si>
  <si>
    <t xml:space="preserve">sedátko ke klozetové míse - bílé </t>
  </si>
  <si>
    <t>montáž zařizovacího předmětu</t>
  </si>
  <si>
    <t xml:space="preserve">Kompletní sestava umyvadla  - U </t>
  </si>
  <si>
    <t>umyvadlo diturvitové LUA, H8110810001561, rozměr 460x550x180 mm, barva bílá</t>
  </si>
  <si>
    <t>montážní prvek pro umyvadlo pro stojánkovou baterii pro montáž do lehké stěny, pro montž suchým procesem</t>
  </si>
  <si>
    <t>2x rohový ventil 1/2" - viz vodovod</t>
  </si>
  <si>
    <t>umyvadlová stojánková páková baterie LUA s výtokem 135 mm, bez automatické výpusti, kartuše Eco+, průtok 5,7 l/min, chrom</t>
  </si>
  <si>
    <t>sifon umyvadlový  nerezový DN 40</t>
  </si>
  <si>
    <t>Kompletní sestava sprchového koutu - S1</t>
  </si>
  <si>
    <t>keramická sprchová vanička MERANO E, č.H8559536000001, rozměr 900x900x55 mm, barva bílá/antislip</t>
  </si>
  <si>
    <t xml:space="preserve">Sprchový kout čtverec 90x90 cm SAT TEX BB SATTEXQBB90CRT, Sprchový kout bez madel a vaničky v lesklém chromu, bezbariérový vstup, výplň z čirého skla bez dekoru. Produkt je opatřen povrchovou úpravou Easy Clean, která usnadňuje čistění a minimalizuje usazování vodního kamene. Posuvný systém otevírání. Levá i pravá orientace. </t>
  </si>
  <si>
    <t>montážní prvek pro sprchu pro montáž do lehké stěny pro montáž suchým procesem</t>
  </si>
  <si>
    <t>nástěnná sprchová baterie Hansgrohe Vernis Blend, sprchový systém, termostatický, hlavová sprcha + ruční sprcha, chrom 26276000, rozměry: 528 x 227 x 1124 mm, rozměr hlavové sprchy ø205 mm, délka hadice 160cm</t>
  </si>
  <si>
    <t>Kompletní sestava sprchového koutu - S2</t>
  </si>
  <si>
    <t>sprchový žlab z nerezové oceli ke stěně (ploché provedení), stavební výška 90 mm, délka 1500 mm, 2 odtok DN 50, (např.HL50WF.0/150)</t>
  </si>
  <si>
    <t>kryt z nerezové oceli ke sprchovým žlabům délky 1500 mm, (např.HL050D/150)</t>
  </si>
  <si>
    <t>nástěnná sprchová baterie Hansgrohe Vernis Blend podomítková, sprchový systém, termostatický, hlavová sprcha + ruční sprcha, chrom 26276000, rozměry: 528 x 227 x 1124 mm, rozměr hlavové sprchy ø205 mm, délka hadice 160cm</t>
  </si>
  <si>
    <t>Kompletní sestava ochlazovacího koutu - S3</t>
  </si>
  <si>
    <t xml:space="preserve">sprchový žlab z nerezové oceli ke stěně (ploché provedení), stavební výška 90 mm, délka 800 mm, 1 odtok DN 50, (např.HL50WF.0/80) </t>
  </si>
  <si>
    <t>kryt z nerezové oceli ke sprchovým žlabům délky 800 mm, (např.HL050D/80)</t>
  </si>
  <si>
    <t>opachovací vědro Kambala německé výroby s plovákovým systémem doplňování vody. Balení obsahuje nápustný ventil, táhlo ve formě lana, nerezovou konzoly a uchycovzcí spony.</t>
  </si>
  <si>
    <t>rohový ventil 1/2" - viz vodovod</t>
  </si>
  <si>
    <t>flexi hadice - viz vodovod</t>
  </si>
  <si>
    <t>Kompletní sestava výlevky - VL</t>
  </si>
  <si>
    <t>výlevka diturvitová LAURA se sklopnou kovovou mřížkou s bílou plastovou úpravou, odtok vodorovný zadní</t>
  </si>
  <si>
    <t xml:space="preserve">nádržkový splachovač z plastických hmot vysokopoložený, přípojkou a splachovací trubkou z PVC d=35 mm </t>
  </si>
  <si>
    <t>nástěnná dřezová baterie s prodlouženým vývodem 1/2"x150 mm</t>
  </si>
  <si>
    <t>napojovací koleno pro výlevku (záchodovou mísu - bílé s kulovým kloubem DN 100</t>
  </si>
  <si>
    <t>demontáž umyvadel včetně sifonů</t>
  </si>
  <si>
    <t>demontáž diturvitové výlevky s vysoko položenou nádržkou</t>
  </si>
  <si>
    <t>demontáž baterií umyvadlových stojánkových nebo nástěnných</t>
  </si>
  <si>
    <t>přesun hmot pro zařizovací předměty</t>
  </si>
  <si>
    <t>zařizovací předměty celkem</t>
  </si>
  <si>
    <t>prostup 50x80 mm v podlaze do betonové stěny tl.200 mm pro plastové potrubí PPR d20</t>
  </si>
  <si>
    <t>vrtaný prostup d=40 mm do betonové stěny tl.200 mm pro plastové potrubí PPR 1x d20 a  2x d25</t>
  </si>
  <si>
    <t>úprava stávajícího prostupu v betonové stěně tl.200 mm pro kanalizační potrubí DN 50</t>
  </si>
  <si>
    <t>prostup 100x100 mm betonovou stěnou tl.200 mm pro kanalizační potrubí DN 50</t>
  </si>
  <si>
    <t>prostup betonovým stropem tl.200 mm a podlahou tl.100 mm - pouze pokud není již uvedeno v části statika</t>
  </si>
  <si>
    <t>prostup stropem 100/100 mm nebo jádrové vrtání d=100 mm</t>
  </si>
  <si>
    <t>prostup stropem 150/150 mm nebo jádrové vrtání d=150 mm</t>
  </si>
  <si>
    <t>prostup stropem 200/200 mm nebo jádrové vrtání d=200 mm</t>
  </si>
  <si>
    <t>odvoz a likvidace odpadu</t>
  </si>
  <si>
    <t>STAVEBNÍ PŘÍPOMOCE CELKEM</t>
  </si>
  <si>
    <t>Klimatizační jednotky</t>
  </si>
  <si>
    <t>1.01</t>
  </si>
  <si>
    <t>Kazetový fancoil, 4-trubkové provedení, množství vzduchu 480 m3/h, 2. stupeň otáček, celkový chladící výkon 2,00 kW při teplotním spádu 8/14°C, topný výkon 2,5 kW při teplotním spádu 70/50°C, akustický tlak ve 3 m 37 dB(A), rozměry 575x312x575 mm, elektrický příkon 0,05 kW, napětí 230 V, hmotnost 27 kg vč. krycího panelu</t>
  </si>
  <si>
    <t>1.02</t>
  </si>
  <si>
    <t>Kabelový ovladač Siemens RDF600T</t>
  </si>
  <si>
    <t>2.01</t>
  </si>
  <si>
    <t>Kulový uzavírací kohout DN 15 na straně topení</t>
  </si>
  <si>
    <t>2.02</t>
  </si>
  <si>
    <t>Kulový uzavírací kohout DN 20 na straně chlazení</t>
  </si>
  <si>
    <t>2.03</t>
  </si>
  <si>
    <t>Třícestný regulační ventil Belimo, DN 15, Kv=1,0 vč. servopohonu 230 V</t>
  </si>
  <si>
    <t>2.04</t>
  </si>
  <si>
    <t>Třícestný regulační ventil Belimo, DN 15, Kv=2,5 vč. servopohonu 230 V</t>
  </si>
  <si>
    <t>2.05</t>
  </si>
  <si>
    <t>Vypouštěcí kohout DN 15</t>
  </si>
  <si>
    <t>Rozvody tepla</t>
  </si>
  <si>
    <t>3.01</t>
  </si>
  <si>
    <t>Potrubí z ocelových trubek opatřené zinkováním spojované lisováním 15x1,2</t>
  </si>
  <si>
    <t>3.02</t>
  </si>
  <si>
    <t>Potrubí z ocelových trubek opatřené zinkováním spojované lisováním 35x1,5</t>
  </si>
  <si>
    <t>3.03</t>
  </si>
  <si>
    <t>Oblouky, kolena, T-kusy, spojky, redukce</t>
  </si>
  <si>
    <t>3.04</t>
  </si>
  <si>
    <t>Pancéřové tlakové hadice pro připojení fancoilů, hadice s opletením z ušlechtilé - oceli, odolná proti vodě a prostředkům proti zamrzání, pro provozní teplotu -20°C až 100°C, zkušební / tlak 30 bar, provozní tlak 10 bar, sada šroubení včetně těsnění, délka 400 mm, velikost 1/2"</t>
  </si>
  <si>
    <t>Rozvody chladu</t>
  </si>
  <si>
    <t>4.01</t>
  </si>
  <si>
    <t>Potrubí z ocelových trubek opatřené zinkováním spojované lisováním 22x1,5</t>
  </si>
  <si>
    <t>4.02</t>
  </si>
  <si>
    <t>4.03</t>
  </si>
  <si>
    <t>4.04</t>
  </si>
  <si>
    <t>Pancéřové tlakové hadice pro připojení fancoilů, hadice s opletením z ušlechtilé - oceli, odolná proti vodě a prostředkům proti zamrzání, pro provozní teplotu -20°C až 100°C, zkušební / tlak 30 bar, provozní tlak 10 bar, sada šroubení včetně těsnění, délka 400 mm, velikost 3/4"</t>
  </si>
  <si>
    <t>Izolace potrubí</t>
  </si>
  <si>
    <t>5.01</t>
  </si>
  <si>
    <t>Izolace tepelná z PE pro potrubí 15x1,2, λ ≤ 0.04 W/(mK) při 0 °C, tl. 20 mm</t>
  </si>
  <si>
    <t>5.02</t>
  </si>
  <si>
    <t>Izolace tepelná z PE pro potrubí 35x1,5, λ ≤ 0.04 W/(mK) při 0 °C, tl. 20 mm</t>
  </si>
  <si>
    <t>5.03</t>
  </si>
  <si>
    <t>Izolace tepelná s parozábranou pro potrubí 22x1,5, λ = min 0.038 W/(mK), tl. 13 mm</t>
  </si>
  <si>
    <t>5.04</t>
  </si>
  <si>
    <t>Izolace tepelná s parozábranou pro potrubí 35x1,5, λ = min 0.038 W/(mK), tl. 13 mm</t>
  </si>
  <si>
    <t>Ostatní položky</t>
  </si>
  <si>
    <t>6.01</t>
  </si>
  <si>
    <t>Montáž vytápění a chlazení</t>
  </si>
  <si>
    <t>6.02</t>
  </si>
  <si>
    <t xml:space="preserve">Uzavření vývodů ze stoupaček topného a chladícího systému - 2 ks spodní část (KK, Vyvažovací ventil), 2 ks horní část (MK,vyvažovací ventil). Součástí je vypuštění páteřního rozvodu, provedení prodloužení páteřního rozvodu resp. vysazení nové odbočku či demontáž odboček a opětovné napuštění rozvodu. </t>
  </si>
  <si>
    <t>6.03</t>
  </si>
  <si>
    <t>Veškeré protipožární těsnění prostupů požárně dělícími konstrukcemi</t>
  </si>
  <si>
    <t>6.04</t>
  </si>
  <si>
    <t>Doprava materiálu a přesun hmot</t>
  </si>
  <si>
    <t>6.05</t>
  </si>
  <si>
    <t>Dodávka a opatření otopného/chladicího systému upraveným médiem (pH) - médium bude dodáno centrálním systémem objektu.</t>
  </si>
  <si>
    <t>6.06</t>
  </si>
  <si>
    <t>Lešení do výšky 4 m</t>
  </si>
  <si>
    <t>6.07</t>
  </si>
  <si>
    <t>Provedení komplexních, tlakových a provozních zkoušek</t>
  </si>
  <si>
    <t>6.08</t>
  </si>
  <si>
    <t>Štítky a popisy potrubí a zařízení</t>
  </si>
  <si>
    <t>6.09</t>
  </si>
  <si>
    <t>6.10</t>
  </si>
  <si>
    <t>Předávací dokumentace</t>
  </si>
  <si>
    <t>6.11</t>
  </si>
  <si>
    <t>Dokumentace skutečného provedení stavby</t>
  </si>
  <si>
    <t>6.12</t>
  </si>
  <si>
    <t>Spojovací, montážní a těsnící materiál</t>
  </si>
  <si>
    <t>Č.p.</t>
  </si>
  <si>
    <t>Popis položky</t>
  </si>
  <si>
    <t>druh MJ</t>
  </si>
  <si>
    <t>Množství
dle PD</t>
  </si>
  <si>
    <t>Ceny v Kč bez DPH</t>
  </si>
  <si>
    <t>Cena za jednotku bez DPH</t>
  </si>
  <si>
    <t>Celková částka bez DPH</t>
  </si>
  <si>
    <t>ROZVADĚČ</t>
  </si>
  <si>
    <t>1.1</t>
  </si>
  <si>
    <t xml:space="preserve">Stávající rozvaděč </t>
  </si>
  <si>
    <t>Doplnění stávajícího rozvaděče o jistící prvky</t>
  </si>
  <si>
    <t>Kompletní dodávka vč. pomocného materiálu pro montáž a propojení, instalace a oživení</t>
  </si>
  <si>
    <t>SVÍTIDLA</t>
  </si>
  <si>
    <t>2.1</t>
  </si>
  <si>
    <t xml:space="preserve">NOLI 120 P-Z, W 40W 3CCT, 3000K/3500K/4000K závěsná bílá </t>
  </si>
  <si>
    <t>2.2</t>
  </si>
  <si>
    <t xml:space="preserve">ZETA S, W BZÁPUSTNÉ SVÍTIDLO, BÍLÁ 3000K </t>
  </si>
  <si>
    <t>2.3</t>
  </si>
  <si>
    <t xml:space="preserve">ZETA M, W ZÁPUSTNÉ SVÍTIDLO, BÍLÁ 20W </t>
  </si>
  <si>
    <t>2.4</t>
  </si>
  <si>
    <t xml:space="preserve">VENKOVNÍ NÁSTĚNNÉ SVÍTIDLO NORDLUX CANTO MAXI 2 49721010 </t>
  </si>
  <si>
    <t>2.5</t>
  </si>
  <si>
    <t xml:space="preserve">ZENO, W ZÁPUSTNÉ SVÍTIDLO, BÍLÁ 10W </t>
  </si>
  <si>
    <t>2.6</t>
  </si>
  <si>
    <t>NÁSTĚNNÉ LED NOUZOVÉ SVÍTIDLO SE ZNAČENÍM SMĚRU UNIKU 1x 1,2 W, 5700K, IP40</t>
  </si>
  <si>
    <t>KONCOVÉ PRVKY</t>
  </si>
  <si>
    <t>3.1</t>
  </si>
  <si>
    <t>Dvojitý (schodišťový) přepínač, pod omítku, kompletní</t>
  </si>
  <si>
    <t>3.2</t>
  </si>
  <si>
    <t>Sériový vypínač,pod omítku, kompletní</t>
  </si>
  <si>
    <t>3.3</t>
  </si>
  <si>
    <t>Stropní pohybové čidlo</t>
  </si>
  <si>
    <t>3.4</t>
  </si>
  <si>
    <t>Zásuvka 230V/16A, zapuštěná, kompletní</t>
  </si>
  <si>
    <t>3.5</t>
  </si>
  <si>
    <t>Zásuvka 230V/16A, zapuštěná, s doplňkovým 3. stupněm ochrany proti přepětí, kompletní</t>
  </si>
  <si>
    <t>3.6</t>
  </si>
  <si>
    <t>Vícerámečky pro přístroje (zásuvky, vypínače) – dle použitých typů přístrojů a řešení interiéru, kordinovat se slaboproudem</t>
  </si>
  <si>
    <t>3.7</t>
  </si>
  <si>
    <t>Instalační a přístrojové krabice, drobný nespecifikovaný materiál</t>
  </si>
  <si>
    <t>4.1</t>
  </si>
  <si>
    <t>Kabel CYKY 5x2,5</t>
  </si>
  <si>
    <t>4.2</t>
  </si>
  <si>
    <t>Kabel CYKY 3x2,5</t>
  </si>
  <si>
    <t>4.3</t>
  </si>
  <si>
    <t>Kabel CYKY 3x1,5</t>
  </si>
  <si>
    <t>4.4</t>
  </si>
  <si>
    <t>Kabel CYKY 5x1,5</t>
  </si>
  <si>
    <t>4.5</t>
  </si>
  <si>
    <t>Kabel UTP cat.5e</t>
  </si>
  <si>
    <t>4.6</t>
  </si>
  <si>
    <t>Koax. kabel třídy A+  KH 21 D</t>
  </si>
  <si>
    <t>4.7</t>
  </si>
  <si>
    <t>Vodič CY 2,5 zž</t>
  </si>
  <si>
    <t>4.8</t>
  </si>
  <si>
    <t>Vodič CY 4 zž</t>
  </si>
  <si>
    <t>4.9</t>
  </si>
  <si>
    <t>Ukončení veškeré výše uvedené kabeláže</t>
  </si>
  <si>
    <t>4.10</t>
  </si>
  <si>
    <t>Popis a přehledné označení kabelů a vodičů (popisovací štítky)</t>
  </si>
  <si>
    <t>5.2</t>
  </si>
  <si>
    <t>Elektroinstalační trubka PVC ohebná 16÷32</t>
  </si>
  <si>
    <t>5.3</t>
  </si>
  <si>
    <t>Drobný nespecifikovaný materiál</t>
  </si>
  <si>
    <t>SLABOPROUD</t>
  </si>
  <si>
    <t>6.1</t>
  </si>
  <si>
    <t>Zásuvka TV koncová, kompletní</t>
  </si>
  <si>
    <t>6.2</t>
  </si>
  <si>
    <t>Telefonní zásuvka, kompletní</t>
  </si>
  <si>
    <t>7.1</t>
  </si>
  <si>
    <t>Drobný nespecifikovaný a montážní materiál</t>
  </si>
  <si>
    <t>7.2</t>
  </si>
  <si>
    <t>Hmoždinky, hřebíky, nástroje, sádra, šrouby, vruty, atd.</t>
  </si>
  <si>
    <t>7.3</t>
  </si>
  <si>
    <t>Stavební přípomocné práce (prostupy, drážky), stavební připravenost</t>
  </si>
  <si>
    <t>7.4</t>
  </si>
  <si>
    <t>Montáž, kompletace, oživení, provozní zkoušky, výchozí revize</t>
  </si>
  <si>
    <t xml:space="preserve"> CENA VČETNĚ MOTÁŽE BEZ DPH</t>
  </si>
  <si>
    <t>VZT jednotka a příslušenství</t>
  </si>
  <si>
    <t>A160622</t>
  </si>
  <si>
    <t>VZT jednotka DUPLEX 550 PRO . aM . CF</t>
  </si>
  <si>
    <t>A150103</t>
  </si>
  <si>
    <t>A145551</t>
  </si>
  <si>
    <t>( v případě plného ovládání přes internet není nutno osazení manuálního ovladače )</t>
  </si>
  <si>
    <t>A160667</t>
  </si>
  <si>
    <t>EDO - 2.2 - aM ( předehřev )</t>
  </si>
  <si>
    <t>A142330</t>
  </si>
  <si>
    <t>A142332</t>
  </si>
  <si>
    <t>A145620</t>
  </si>
  <si>
    <t>pro objednání VZT jednotky použít Technickou specifikaci VZT jednotky - příloha technické zprávy</t>
  </si>
  <si>
    <t>ODA  (e1) - vstup čerstvého vzduchu do jednotky</t>
  </si>
  <si>
    <t>R211056</t>
  </si>
  <si>
    <t>R219200</t>
  </si>
  <si>
    <t>R220017</t>
  </si>
  <si>
    <t>R223108</t>
  </si>
  <si>
    <t>R151011</t>
  </si>
  <si>
    <t>R225105</t>
  </si>
  <si>
    <t>tvarovky a potrubí budou po celé délce vedení v interieru tep. Izolovány v tl. 50 mm</t>
  </si>
  <si>
    <t>EHA (i2) - výstup odpadního vzduchu z jednotky</t>
  </si>
  <si>
    <t>R219120</t>
  </si>
  <si>
    <t>R226204</t>
  </si>
  <si>
    <t>R141043</t>
  </si>
  <si>
    <t>R162015</t>
  </si>
  <si>
    <t>R800042</t>
  </si>
  <si>
    <t>tvarovky a potrubí budou po celé délce vedení v interieru tep. Izolovány v tl. 30 mm</t>
  </si>
  <si>
    <t>SUP (i1) - vstup odpadního vzduchu do jednotky</t>
  </si>
  <si>
    <t>R219160</t>
  </si>
  <si>
    <t>R151006</t>
  </si>
  <si>
    <t>R219620</t>
  </si>
  <si>
    <t>R224106</t>
  </si>
  <si>
    <t>R224108</t>
  </si>
  <si>
    <t>R220015</t>
  </si>
  <si>
    <t>R222129</t>
  </si>
  <si>
    <t>R223106</t>
  </si>
  <si>
    <t>R152200</t>
  </si>
  <si>
    <t>R225005</t>
  </si>
  <si>
    <t>elektrodesign</t>
  </si>
  <si>
    <t>KVK 400x75 - 1-V-1.0-R1</t>
  </si>
  <si>
    <t>R221139</t>
  </si>
  <si>
    <t>R230003</t>
  </si>
  <si>
    <t>R221144</t>
  </si>
  <si>
    <t>RCA (e2) - výstup  čerstvého vzduchu z jednotky</t>
  </si>
  <si>
    <t>R211028</t>
  </si>
  <si>
    <t>R211030</t>
  </si>
  <si>
    <t>R221143</t>
  </si>
  <si>
    <t>R230103</t>
  </si>
  <si>
    <t>Doplnění stávajícího vedení VZT</t>
  </si>
  <si>
    <t>R222126</t>
  </si>
  <si>
    <t>R214023</t>
  </si>
  <si>
    <t>R214025</t>
  </si>
  <si>
    <t>R230002</t>
  </si>
  <si>
    <t>doplňkový  + závěsný a těsnící materiál</t>
  </si>
  <si>
    <t>A160530</t>
  </si>
  <si>
    <t>R311010</t>
  </si>
  <si>
    <t>R313030</t>
  </si>
  <si>
    <t>R311030</t>
  </si>
  <si>
    <t>R330010</t>
  </si>
  <si>
    <t xml:space="preserve">doplňkový  + závěsný a těsnící materiál - doplní dle potřeby montážní firma </t>
  </si>
  <si>
    <t>xxx</t>
  </si>
  <si>
    <t>demontáž stávajícího rouzodu</t>
  </si>
  <si>
    <t>tepelné izolace dle doporučení</t>
  </si>
  <si>
    <t>EPO-V 200 / 2,1 (elektrický ohřívač vody) včetně vestavěných spínacích prvků a teplotních ochran</t>
  </si>
  <si>
    <t>aDot (W) ovladač designový s displejem-potisk základní-bílý (ro regulaci aMotion L.E)</t>
  </si>
  <si>
    <t>ADS CO2 - čidlo CO2, kanálové</t>
  </si>
  <si>
    <t>ADS RH D - čidlo relativní vlhkosti, kanálové</t>
  </si>
  <si>
    <t>ANS 120 (kanálové čidlo tpeloty)</t>
  </si>
  <si>
    <t>hadice s tep. a zvuk. izolací Sonopipe prům. 203 (tl. iz. 50mm)</t>
  </si>
  <si>
    <t>Trouba SPIRO prům. 200 (l-3 bm)</t>
  </si>
  <si>
    <t>POS-T koleno prům. 200/90 -těsné</t>
  </si>
  <si>
    <t>SV-T 200 - spojka vnitřní prům. 200 mm-těsná</t>
  </si>
  <si>
    <t>Klapka škrtící KEL 200 LM 24 servopohon</t>
  </si>
  <si>
    <t>Výfuková kus VKS 200</t>
  </si>
  <si>
    <t xml:space="preserve">m </t>
  </si>
  <si>
    <t>ATREA-200-1000-H, kruhový tlumič hluku omyvatelný</t>
  </si>
  <si>
    <t>Zpětná klapka 200 (RSK)</t>
  </si>
  <si>
    <t>SPF-S 350x350/prům. 200 - sání přechod fasádní s klapkou a servopohonem CM24GL</t>
  </si>
  <si>
    <t>PZ 343x343 Al - protiděšťová žaluzie elox hliník</t>
  </si>
  <si>
    <t>Nástavec odtoku kondenzátu NOK-P-200</t>
  </si>
  <si>
    <t>Trouba SPIRO prům. 160 (l-3 bm)</t>
  </si>
  <si>
    <t>Klapka škrtící KEL 160 LM 24 servopohon</t>
  </si>
  <si>
    <t>ATREA-200-600-H, kruhový tlumič hluku omyvatelný</t>
  </si>
  <si>
    <t>spojka vnější SN 160</t>
  </si>
  <si>
    <t>spojka vnější SN 200</t>
  </si>
  <si>
    <t>OS-T koleno prům. 160/90-těsné</t>
  </si>
  <si>
    <t>PRR-T přechod asymetrický 200/160-těsný</t>
  </si>
  <si>
    <t>SV-T 160 - spojka vnitřní prům. 160 mm-těsná</t>
  </si>
  <si>
    <t>TKN-200 - Tkus náběhový</t>
  </si>
  <si>
    <t>D koncový kryt D 160</t>
  </si>
  <si>
    <t>OBJ-T Odbočka jednostranná 90° 160/160-těsná</t>
  </si>
  <si>
    <t>Talířový ventil odtah vzduchu KO 160 - včetně rámečku</t>
  </si>
  <si>
    <t>OBJ-T Odbočka jednostranná 90° 200/200-těsná</t>
  </si>
  <si>
    <t>ohebné hadice se zvuk. izolací Sonopipe prům. 160</t>
  </si>
  <si>
    <t>ohebné hadice se zvuk. izolací Sonopipe prům. 200</t>
  </si>
  <si>
    <t>OST-T koleno prům. 200/90-těsné</t>
  </si>
  <si>
    <t>OBJ-T Odbočka jendostranná 90° 200/160-těsná</t>
  </si>
  <si>
    <t>Talířový ventil přívod vzduchu Kl 160 - včetně rámečku</t>
  </si>
  <si>
    <t>OS-T koleno prům. 200/90-těsné</t>
  </si>
  <si>
    <t>OBJ-T Odbočka jednostranná 90° 200/160-těsná</t>
  </si>
  <si>
    <t>PRR-T přechod asymetrický 160/1625těsný</t>
  </si>
  <si>
    <t>ohebná hadice Mastersan SA10-THERM prům. 127</t>
  </si>
  <si>
    <t>ohebná hadice Mastersan SA10-THERM prům. 160</t>
  </si>
  <si>
    <t>Talířový ventil přívod vzduchu K0 125 - včetně rámečku</t>
  </si>
  <si>
    <t>Talířový ventil přívod vzduchu KO 160 - včetně rámečku</t>
  </si>
  <si>
    <t>SB5 - sada Silent blok (4 ks)</t>
  </si>
  <si>
    <t>lepící píáska univerzální s- - 50 mm     50 m</t>
  </si>
  <si>
    <t>Nylonová spona vázací 9/1020 mm na průměr do 290 mm</t>
  </si>
  <si>
    <t>lepící páska Al š. - 50 mm    50 m</t>
  </si>
  <si>
    <t>Paleta "Euro" 80x120 (přeprava materiálu)</t>
  </si>
  <si>
    <t>971052531R</t>
  </si>
  <si>
    <t>971052631R</t>
  </si>
  <si>
    <t>971052651R</t>
  </si>
  <si>
    <t xml:space="preserve">Dveře vstupní 800x2100 mm včetně zárubní, přísl. (sauna) - dodávka a montáž, přísl.   </t>
  </si>
  <si>
    <t xml:space="preserve">dveře jednokřídlé výplň dtd povrch laminátový plné 700x2100mm, kování   </t>
  </si>
  <si>
    <t xml:space="preserve">dveře jednokřídlé výplň dtd povrch laminátový plné 800x2100mm, kování   </t>
  </si>
  <si>
    <t>55341159R</t>
  </si>
  <si>
    <t xml:space="preserve">dveře jednokřídlé protipožární 800x2100mm včetně zárubní, přísl.   </t>
  </si>
  <si>
    <t>SDK podhled deska 1xDF 12,5 bez izolace dvouvrstvá spodní kce profil CD+UD REI do 90</t>
  </si>
  <si>
    <t>"1.234E"43,67-33,23</t>
  </si>
  <si>
    <t>SDK podhled deska akustická impregnovaná</t>
  </si>
  <si>
    <t>Montáž dvířek revizních jednoplášťových SDK kcí vel. 400 x 400 mm pro podhledy</t>
  </si>
  <si>
    <t>dvířka revizní jednokřídlá s automatickým zámkem 400x400mm</t>
  </si>
  <si>
    <t>763172355R</t>
  </si>
  <si>
    <t>Montáž dvířek revizních jednoplášťových SDK kcí vel. 400 x 600 mm pro podhledy</t>
  </si>
  <si>
    <t>5930713RR</t>
  </si>
  <si>
    <t>dvířka revizní jednokřídlá s automatickým zámkem 400x600mm</t>
  </si>
  <si>
    <t>(2,8*(3,065+1,95+1,4+3,065))+72,84</t>
  </si>
  <si>
    <t>Rekonstrukce hotelového fitcentra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</si>
</sst>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#,##0.00%"/>
    <numFmt numFmtId="165" formatCode="dd\.mm\.yyyy"/>
    <numFmt numFmtId="166" formatCode="#,##0.00000"/>
    <numFmt numFmtId="167" formatCode="#,##0.000;\-#,##0.000"/>
    <numFmt numFmtId="168" formatCode="#,##0.0"/>
    <numFmt numFmtId="169" formatCode="#,##0\ &quot;Kč&quot;"/>
    <numFmt numFmtId="170" formatCode="_(#,##0&quot;.&quot;_);;;_(@_)"/>
    <numFmt numFmtId="171" formatCode="_(#,##0.0??;\-\ #,##0.0??;&quot;–&quot;???;_(@_)"/>
    <numFmt numFmtId="172" formatCode="_(#,##0.00_);[Red]\-\ #,##0.00_);&quot;–&quot;??;_(@_)"/>
    <numFmt numFmtId="173" formatCode="#,##0.00_ ;[Red]\-#,##0.00\ "/>
    <numFmt numFmtId="174" formatCode="#,##0.00\ &quot;Kč&quot;"/>
    <numFmt numFmtId="175" formatCode="0.0"/>
    <numFmt numFmtId="176" formatCode="_-* #,##0\ _K_č_-;\-* #,##0\ _K_č_-;_-* &quot;-&quot;??\ _K_č_-;_-@_-"/>
    <numFmt numFmtId="177" formatCode="#,##0.00\ _K_č"/>
    <numFmt numFmtId="178" formatCode="_-* #,##0.00\ [$Kč-405]_-;\-* #,##0.00\ [$Kč-405]_-;_-* &quot;-&quot;??\ [$Kč-405]_-;_-@_-"/>
    <numFmt numFmtId="179" formatCode="#,##0_ ;\-#,##0\ "/>
  </numFmts>
  <fonts count="98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8"/>
      <name val="Arial CE"/>
      <family val="2"/>
      <charset val="238"/>
    </font>
    <font>
      <sz val="8"/>
      <color indexed="20"/>
      <name val="Arial CE"/>
      <family val="2"/>
      <charset val="238"/>
    </font>
    <font>
      <sz val="8"/>
      <color indexed="63"/>
      <name val="Arial CE"/>
      <family val="2"/>
      <charset val="238"/>
    </font>
    <font>
      <sz val="8"/>
      <color indexed="61"/>
      <name val="Arial CE"/>
      <family val="2"/>
      <charset val="238"/>
    </font>
    <font>
      <i/>
      <sz val="8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1"/>
      <color rgb="FF003366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</font>
    <font>
      <sz val="10"/>
      <color rgb="FF003366"/>
      <name val="Arial CE"/>
      <family val="2"/>
      <charset val="238"/>
    </font>
    <font>
      <b/>
      <sz val="9"/>
      <color indexed="18"/>
      <name val="Arial"/>
      <family val="2"/>
      <charset val="238"/>
    </font>
    <font>
      <b/>
      <sz val="10"/>
      <color indexed="6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28"/>
      <name val="Arial CE"/>
      <family val="2"/>
      <charset val="238"/>
    </font>
    <font>
      <b/>
      <sz val="8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8"/>
      <name val="Arial CE"/>
      <family val="2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8"/>
      <name val="Arial CE"/>
      <family val="2"/>
      <charset val="238"/>
    </font>
    <font>
      <sz val="8"/>
      <color indexed="63"/>
      <name val="Arial CE"/>
      <family val="2"/>
      <charset val="238"/>
    </font>
    <font>
      <sz val="8"/>
      <color indexed="61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6"/>
      <name val="Arial"/>
      <family val="2"/>
      <charset val="238"/>
    </font>
    <font>
      <sz val="10"/>
      <name val="FormaAr"/>
      <charset val="238"/>
    </font>
    <font>
      <sz val="10"/>
      <name val="Formata"/>
      <charset val="238"/>
    </font>
    <font>
      <sz val="11"/>
      <name val="Formata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2"/>
      <name val="Arial Narrow"/>
      <family val="2"/>
      <charset val="238"/>
    </font>
    <font>
      <b/>
      <sz val="10"/>
      <color indexed="18"/>
      <name val="Arial"/>
      <family val="2"/>
      <charset val="238"/>
    </font>
    <font>
      <sz val="10"/>
      <color rgb="FF50505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6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969696"/>
      <name val="Arial"/>
      <family val="2"/>
      <charset val="238"/>
    </font>
    <font>
      <sz val="10"/>
      <color rgb="FF800080"/>
      <name val="Arial"/>
      <family val="2"/>
      <charset val="238"/>
    </font>
    <font>
      <sz val="10"/>
      <color indexed="20"/>
      <name val="Arial"/>
      <family val="2"/>
      <charset val="238"/>
    </font>
    <font>
      <sz val="10"/>
      <color rgb="FF003366"/>
      <name val="Arial"/>
      <family val="2"/>
      <charset val="238"/>
    </font>
    <font>
      <b/>
      <u/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7" fillId="0" borderId="0" applyNumberFormat="0" applyFill="0" applyBorder="0" applyAlignment="0" applyProtection="0"/>
    <xf numFmtId="0" fontId="38" fillId="0" borderId="0"/>
    <xf numFmtId="0" fontId="51" fillId="0" borderId="0"/>
    <xf numFmtId="43" fontId="66" fillId="0" borderId="0" applyFont="0" applyFill="0" applyBorder="0" applyAlignment="0" applyProtection="0"/>
    <xf numFmtId="0" fontId="39" fillId="0" borderId="0"/>
    <xf numFmtId="168" fontId="64" fillId="0" borderId="21"/>
  </cellStyleXfs>
  <cellXfs count="5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166" fontId="33" fillId="0" borderId="12" xfId="0" applyNumberFormat="1" applyFont="1" applyBorder="1"/>
    <xf numFmtId="166" fontId="33" fillId="0" borderId="13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0" fontId="41" fillId="0" borderId="0" xfId="0" applyFont="1" applyAlignment="1">
      <alignment horizontal="left" vertical="center"/>
    </xf>
    <xf numFmtId="0" fontId="54" fillId="0" borderId="0" xfId="0" applyFont="1"/>
    <xf numFmtId="0" fontId="0" fillId="0" borderId="0" xfId="0" applyAlignment="1" applyProtection="1">
      <alignment horizontal="left" vertical="top" wrapText="1"/>
      <protection locked="0"/>
    </xf>
    <xf numFmtId="0" fontId="0" fillId="0" borderId="25" xfId="0" applyBorder="1"/>
    <xf numFmtId="0" fontId="0" fillId="0" borderId="23" xfId="0" applyBorder="1"/>
    <xf numFmtId="0" fontId="24" fillId="3" borderId="0" xfId="0" applyFont="1" applyFill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6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49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0" fillId="5" borderId="8" xfId="0" applyFill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23" fillId="5" borderId="18" xfId="0" applyFont="1" applyFill="1" applyBorder="1" applyAlignment="1">
      <alignment horizontal="center" vertical="center" wrapText="1"/>
    </xf>
    <xf numFmtId="4" fontId="25" fillId="0" borderId="0" xfId="0" applyNumberFormat="1" applyFont="1"/>
    <xf numFmtId="37" fontId="46" fillId="0" borderId="0" xfId="2" applyNumberFormat="1" applyFont="1" applyAlignment="1">
      <alignment horizontal="right"/>
    </xf>
    <xf numFmtId="0" fontId="0" fillId="0" borderId="18" xfId="0" applyBorder="1" applyAlignment="1">
      <alignment vertical="center"/>
    </xf>
    <xf numFmtId="0" fontId="24" fillId="3" borderId="14" xfId="0" applyFont="1" applyFill="1" applyBorder="1" applyAlignment="1">
      <alignment horizontal="left" vertical="center"/>
    </xf>
    <xf numFmtId="37" fontId="48" fillId="0" borderId="0" xfId="2" applyNumberFormat="1" applyFont="1" applyAlignment="1">
      <alignment horizontal="right"/>
    </xf>
    <xf numFmtId="0" fontId="10" fillId="0" borderId="14" xfId="0" applyFont="1" applyBorder="1" applyAlignment="1">
      <alignment vertical="center"/>
    </xf>
    <xf numFmtId="37" fontId="49" fillId="0" borderId="0" xfId="2" applyNumberFormat="1" applyFont="1" applyAlignment="1">
      <alignment horizontal="right"/>
    </xf>
    <xf numFmtId="0" fontId="11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7" fontId="45" fillId="0" borderId="0" xfId="2" applyNumberFormat="1" applyFont="1" applyAlignment="1">
      <alignment horizontal="right"/>
    </xf>
    <xf numFmtId="37" fontId="47" fillId="0" borderId="0" xfId="2" applyNumberFormat="1" applyFont="1" applyAlignment="1">
      <alignment horizontal="right"/>
    </xf>
    <xf numFmtId="0" fontId="8" fillId="0" borderId="14" xfId="0" applyFont="1" applyBorder="1"/>
    <xf numFmtId="0" fontId="36" fillId="0" borderId="18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37" fontId="50" fillId="0" borderId="0" xfId="2" applyNumberFormat="1" applyFont="1" applyAlignment="1">
      <alignment horizontal="right"/>
    </xf>
    <xf numFmtId="49" fontId="44" fillId="0" borderId="0" xfId="0" applyNumberFormat="1" applyFont="1" applyAlignment="1">
      <alignment horizontal="left"/>
    </xf>
    <xf numFmtId="49" fontId="44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60" fillId="0" borderId="0" xfId="0" applyNumberFormat="1" applyFont="1" applyAlignment="1">
      <alignment horizontal="left"/>
    </xf>
    <xf numFmtId="4" fontId="60" fillId="0" borderId="0" xfId="0" applyNumberFormat="1" applyFont="1" applyAlignment="1">
      <alignment horizontal="right"/>
    </xf>
    <xf numFmtId="3" fontId="60" fillId="0" borderId="0" xfId="0" applyNumberFormat="1" applyFont="1" applyAlignment="1">
      <alignment horizontal="right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center" vertical="center"/>
    </xf>
    <xf numFmtId="4" fontId="4" fillId="5" borderId="0" xfId="0" applyNumberFormat="1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7" fontId="67" fillId="0" borderId="0" xfId="2" applyNumberFormat="1" applyFont="1" applyAlignment="1" applyProtection="1">
      <alignment horizontal="right"/>
      <protection locked="0"/>
    </xf>
    <xf numFmtId="0" fontId="67" fillId="0" borderId="0" xfId="2" applyFont="1" applyAlignment="1" applyProtection="1">
      <alignment horizontal="left" wrapText="1"/>
      <protection locked="0"/>
    </xf>
    <xf numFmtId="167" fontId="67" fillId="0" borderId="0" xfId="2" applyNumberFormat="1" applyFont="1" applyAlignment="1" applyProtection="1">
      <alignment horizontal="right"/>
      <protection locked="0"/>
    </xf>
    <xf numFmtId="39" fontId="67" fillId="0" borderId="0" xfId="2" applyNumberFormat="1" applyFont="1" applyAlignment="1" applyProtection="1">
      <alignment horizontal="right"/>
      <protection locked="0"/>
    </xf>
    <xf numFmtId="37" fontId="68" fillId="0" borderId="0" xfId="2" applyNumberFormat="1" applyFont="1" applyAlignment="1" applyProtection="1">
      <alignment horizontal="right"/>
      <protection locked="0"/>
    </xf>
    <xf numFmtId="0" fontId="68" fillId="0" borderId="0" xfId="2" applyFont="1" applyAlignment="1" applyProtection="1">
      <alignment horizontal="left" wrapText="1"/>
      <protection locked="0"/>
    </xf>
    <xf numFmtId="167" fontId="68" fillId="0" borderId="0" xfId="2" applyNumberFormat="1" applyFont="1" applyAlignment="1" applyProtection="1">
      <alignment horizontal="right"/>
      <protection locked="0"/>
    </xf>
    <xf numFmtId="39" fontId="68" fillId="0" borderId="0" xfId="2" applyNumberFormat="1" applyFont="1" applyAlignment="1" applyProtection="1">
      <alignment horizontal="right"/>
      <protection locked="0"/>
    </xf>
    <xf numFmtId="37" fontId="69" fillId="0" borderId="26" xfId="2" applyNumberFormat="1" applyFont="1" applyBorder="1" applyAlignment="1" applyProtection="1">
      <alignment horizontal="right"/>
      <protection locked="0"/>
    </xf>
    <xf numFmtId="0" fontId="69" fillId="0" borderId="26" xfId="2" applyFont="1" applyBorder="1" applyAlignment="1" applyProtection="1">
      <alignment horizontal="left" wrapText="1"/>
      <protection locked="0"/>
    </xf>
    <xf numFmtId="167" fontId="69" fillId="0" borderId="26" xfId="2" applyNumberFormat="1" applyFont="1" applyBorder="1" applyAlignment="1" applyProtection="1">
      <alignment horizontal="right"/>
      <protection locked="0"/>
    </xf>
    <xf numFmtId="39" fontId="69" fillId="0" borderId="26" xfId="2" applyNumberFormat="1" applyFont="1" applyBorder="1" applyAlignment="1" applyProtection="1">
      <alignment horizontal="right"/>
      <protection locked="0"/>
    </xf>
    <xf numFmtId="37" fontId="70" fillId="0" borderId="0" xfId="2" applyNumberFormat="1" applyFont="1" applyAlignment="1" applyProtection="1">
      <alignment horizontal="right"/>
      <protection locked="0"/>
    </xf>
    <xf numFmtId="0" fontId="70" fillId="0" borderId="0" xfId="2" applyFont="1" applyAlignment="1" applyProtection="1">
      <alignment horizontal="left" wrapText="1"/>
      <protection locked="0"/>
    </xf>
    <xf numFmtId="167" fontId="70" fillId="0" borderId="0" xfId="2" applyNumberFormat="1" applyFont="1" applyAlignment="1" applyProtection="1">
      <alignment horizontal="right"/>
      <protection locked="0"/>
    </xf>
    <xf numFmtId="39" fontId="70" fillId="0" borderId="0" xfId="2" applyNumberFormat="1" applyFont="1" applyAlignment="1" applyProtection="1">
      <alignment horizontal="right"/>
      <protection locked="0"/>
    </xf>
    <xf numFmtId="37" fontId="71" fillId="0" borderId="0" xfId="2" applyNumberFormat="1" applyFont="1" applyAlignment="1" applyProtection="1">
      <alignment horizontal="right"/>
      <protection locked="0"/>
    </xf>
    <xf numFmtId="0" fontId="71" fillId="0" borderId="0" xfId="2" applyFont="1" applyAlignment="1" applyProtection="1">
      <alignment horizontal="left" wrapText="1"/>
      <protection locked="0"/>
    </xf>
    <xf numFmtId="167" fontId="71" fillId="0" borderId="0" xfId="2" applyNumberFormat="1" applyFont="1" applyAlignment="1" applyProtection="1">
      <alignment horizontal="right"/>
      <protection locked="0"/>
    </xf>
    <xf numFmtId="39" fontId="71" fillId="0" borderId="0" xfId="2" applyNumberFormat="1" applyFont="1" applyAlignment="1" applyProtection="1">
      <alignment horizontal="right"/>
      <protection locked="0"/>
    </xf>
    <xf numFmtId="37" fontId="72" fillId="0" borderId="26" xfId="2" applyNumberFormat="1" applyFont="1" applyBorder="1" applyAlignment="1" applyProtection="1">
      <alignment horizontal="right"/>
      <protection locked="0"/>
    </xf>
    <xf numFmtId="0" fontId="72" fillId="0" borderId="26" xfId="2" applyFont="1" applyBorder="1" applyAlignment="1" applyProtection="1">
      <alignment horizontal="left" wrapText="1"/>
      <protection locked="0"/>
    </xf>
    <xf numFmtId="167" fontId="72" fillId="0" borderId="26" xfId="2" applyNumberFormat="1" applyFont="1" applyBorder="1" applyAlignment="1" applyProtection="1">
      <alignment horizontal="right"/>
      <protection locked="0"/>
    </xf>
    <xf numFmtId="39" fontId="72" fillId="0" borderId="26" xfId="2" applyNumberFormat="1" applyFont="1" applyBorder="1" applyAlignment="1" applyProtection="1">
      <alignment horizontal="right"/>
      <protection locked="0"/>
    </xf>
    <xf numFmtId="37" fontId="73" fillId="0" borderId="0" xfId="2" applyNumberFormat="1" applyFont="1" applyAlignment="1" applyProtection="1">
      <alignment horizontal="right"/>
      <protection locked="0"/>
    </xf>
    <xf numFmtId="0" fontId="73" fillId="0" borderId="0" xfId="2" applyFont="1" applyAlignment="1" applyProtection="1">
      <alignment horizontal="left" wrapText="1"/>
      <protection locked="0"/>
    </xf>
    <xf numFmtId="167" fontId="73" fillId="0" borderId="0" xfId="2" applyNumberFormat="1" applyFont="1" applyAlignment="1" applyProtection="1">
      <alignment horizontal="right"/>
      <protection locked="0"/>
    </xf>
    <xf numFmtId="39" fontId="73" fillId="0" borderId="0" xfId="2" applyNumberFormat="1" applyFont="1" applyAlignment="1" applyProtection="1">
      <alignment horizontal="right"/>
      <protection locked="0"/>
    </xf>
    <xf numFmtId="0" fontId="53" fillId="0" borderId="0" xfId="2" applyFont="1" applyAlignment="1" applyProtection="1">
      <alignment horizontal="left" wrapText="1"/>
      <protection locked="0"/>
    </xf>
    <xf numFmtId="167" fontId="53" fillId="0" borderId="0" xfId="2" applyNumberFormat="1" applyFont="1" applyAlignment="1" applyProtection="1">
      <alignment horizontal="right"/>
      <protection locked="0"/>
    </xf>
    <xf numFmtId="39" fontId="53" fillId="0" borderId="0" xfId="2" applyNumberFormat="1" applyFont="1" applyAlignment="1" applyProtection="1">
      <alignment horizontal="right"/>
      <protection locked="0"/>
    </xf>
    <xf numFmtId="0" fontId="23" fillId="5" borderId="19" xfId="0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49" fontId="56" fillId="0" borderId="0" xfId="0" applyNumberFormat="1" applyFont="1" applyAlignment="1">
      <alignment horizontal="center"/>
    </xf>
    <xf numFmtId="170" fontId="57" fillId="0" borderId="0" xfId="0" applyNumberFormat="1" applyFont="1"/>
    <xf numFmtId="170" fontId="58" fillId="0" borderId="0" xfId="0" applyNumberFormat="1" applyFont="1" applyAlignment="1">
      <alignment horizontal="right" vertical="top"/>
    </xf>
    <xf numFmtId="170" fontId="40" fillId="0" borderId="0" xfId="0" applyNumberFormat="1" applyFont="1" applyAlignment="1">
      <alignment horizontal="right" vertical="top"/>
    </xf>
    <xf numFmtId="0" fontId="77" fillId="0" borderId="35" xfId="0" applyFont="1" applyBorder="1" applyAlignment="1">
      <alignment horizontal="center"/>
    </xf>
    <xf numFmtId="0" fontId="77" fillId="0" borderId="24" xfId="0" applyFont="1" applyBorder="1" applyAlignment="1">
      <alignment horizontal="center"/>
    </xf>
    <xf numFmtId="0" fontId="77" fillId="0" borderId="36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7" fillId="0" borderId="23" xfId="0" applyFont="1" applyBorder="1" applyAlignment="1">
      <alignment horizontal="center"/>
    </xf>
    <xf numFmtId="0" fontId="77" fillId="0" borderId="25" xfId="0" applyFont="1" applyBorder="1" applyAlignment="1">
      <alignment horizontal="center"/>
    </xf>
    <xf numFmtId="0" fontId="75" fillId="0" borderId="24" xfId="0" applyFont="1" applyBorder="1" applyAlignment="1">
      <alignment horizontal="centerContinuous"/>
    </xf>
    <xf numFmtId="0" fontId="39" fillId="0" borderId="21" xfId="0" applyFont="1" applyBorder="1" applyAlignment="1">
      <alignment horizontal="center" vertical="top"/>
    </xf>
    <xf numFmtId="0" fontId="78" fillId="0" borderId="21" xfId="0" applyFont="1" applyBorder="1" applyAlignment="1">
      <alignment wrapText="1"/>
    </xf>
    <xf numFmtId="0" fontId="39" fillId="0" borderId="21" xfId="0" applyFont="1" applyBorder="1" applyAlignment="1">
      <alignment horizontal="center"/>
    </xf>
    <xf numFmtId="175" fontId="39" fillId="0" borderId="21" xfId="0" applyNumberFormat="1" applyFont="1" applyBorder="1" applyAlignment="1">
      <alignment horizontal="center"/>
    </xf>
    <xf numFmtId="175" fontId="39" fillId="0" borderId="21" xfId="0" applyNumberFormat="1" applyFont="1" applyBorder="1" applyAlignment="1">
      <alignment horizontal="right"/>
    </xf>
    <xf numFmtId="2" fontId="39" fillId="0" borderId="21" xfId="0" applyNumberFormat="1" applyFont="1" applyBorder="1" applyAlignment="1">
      <alignment horizontal="right"/>
    </xf>
    <xf numFmtId="0" fontId="39" fillId="0" borderId="21" xfId="0" applyFont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39" fillId="0" borderId="21" xfId="0" applyFont="1" applyBorder="1" applyAlignment="1">
      <alignment horizontal="left"/>
    </xf>
    <xf numFmtId="175" fontId="39" fillId="0" borderId="21" xfId="0" applyNumberFormat="1" applyFont="1" applyBorder="1"/>
    <xf numFmtId="2" fontId="0" fillId="0" borderId="21" xfId="0" applyNumberFormat="1" applyBorder="1"/>
    <xf numFmtId="0" fontId="59" fillId="0" borderId="21" xfId="0" applyFont="1" applyBorder="1" applyAlignment="1">
      <alignment horizontal="center" vertical="top"/>
    </xf>
    <xf numFmtId="0" fontId="39" fillId="0" borderId="21" xfId="0" applyFont="1" applyBorder="1"/>
    <xf numFmtId="0" fontId="39" fillId="0" borderId="37" xfId="0" applyFont="1" applyBorder="1"/>
    <xf numFmtId="0" fontId="75" fillId="0" borderId="21" xfId="0" applyFont="1" applyBorder="1"/>
    <xf numFmtId="0" fontId="39" fillId="0" borderId="0" xfId="0" applyFont="1"/>
    <xf numFmtId="2" fontId="39" fillId="0" borderId="0" xfId="0" applyNumberFormat="1" applyFont="1" applyAlignment="1">
      <alignment horizontal="right"/>
    </xf>
    <xf numFmtId="0" fontId="75" fillId="0" borderId="24" xfId="0" applyFont="1" applyBorder="1"/>
    <xf numFmtId="49" fontId="58" fillId="0" borderId="0" xfId="0" applyNumberFormat="1" applyFont="1" applyAlignment="1">
      <alignment horizontal="left" vertical="top"/>
    </xf>
    <xf numFmtId="0" fontId="40" fillId="0" borderId="0" xfId="0" applyFont="1" applyAlignment="1">
      <alignment horizontal="left" vertical="center"/>
    </xf>
    <xf numFmtId="49" fontId="58" fillId="0" borderId="0" xfId="0" applyNumberFormat="1" applyFont="1" applyAlignment="1">
      <alignment horizontal="center" vertical="top"/>
    </xf>
    <xf numFmtId="171" fontId="62" fillId="0" borderId="0" xfId="0" applyNumberFormat="1" applyFont="1" applyAlignment="1">
      <alignment horizontal="right" vertical="top"/>
    </xf>
    <xf numFmtId="172" fontId="58" fillId="0" borderId="0" xfId="0" applyNumberFormat="1" applyFont="1" applyAlignment="1">
      <alignment horizontal="right" vertical="top"/>
    </xf>
    <xf numFmtId="173" fontId="58" fillId="0" borderId="0" xfId="0" applyNumberFormat="1" applyFont="1" applyAlignment="1">
      <alignment horizontal="right" vertical="top"/>
    </xf>
    <xf numFmtId="0" fontId="65" fillId="0" borderId="24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3" fontId="80" fillId="0" borderId="24" xfId="0" applyNumberFormat="1" applyFont="1" applyBorder="1" applyAlignment="1">
      <alignment horizontal="center"/>
    </xf>
    <xf numFmtId="3" fontId="80" fillId="0" borderId="24" xfId="0" applyNumberFormat="1" applyFont="1" applyBorder="1"/>
    <xf numFmtId="0" fontId="39" fillId="0" borderId="38" xfId="0" applyFont="1" applyBorder="1"/>
    <xf numFmtId="0" fontId="39" fillId="0" borderId="21" xfId="0" applyFont="1" applyBorder="1" applyAlignment="1">
      <alignment horizontal="center" wrapText="1"/>
    </xf>
    <xf numFmtId="2" fontId="39" fillId="0" borderId="21" xfId="0" applyNumberFormat="1" applyFont="1" applyBorder="1"/>
    <xf numFmtId="175" fontId="40" fillId="0" borderId="21" xfId="0" applyNumberFormat="1" applyFont="1" applyBorder="1" applyAlignment="1">
      <alignment horizontal="center"/>
    </xf>
    <xf numFmtId="0" fontId="39" fillId="0" borderId="22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75" fillId="0" borderId="22" xfId="0" applyFont="1" applyBorder="1"/>
    <xf numFmtId="4" fontId="39" fillId="0" borderId="0" xfId="0" applyNumberFormat="1" applyFont="1" applyAlignment="1">
      <alignment horizontal="center"/>
    </xf>
    <xf numFmtId="0" fontId="75" fillId="0" borderId="0" xfId="0" applyFont="1"/>
    <xf numFmtId="0" fontId="75" fillId="0" borderId="21" xfId="0" applyFont="1" applyBorder="1" applyAlignment="1">
      <alignment horizontal="centerContinuous"/>
    </xf>
    <xf numFmtId="0" fontId="39" fillId="0" borderId="21" xfId="0" applyFont="1" applyBorder="1" applyAlignment="1">
      <alignment horizontal="centerContinuous"/>
    </xf>
    <xf numFmtId="0" fontId="39" fillId="0" borderId="21" xfId="0" applyFont="1" applyBorder="1" applyAlignment="1">
      <alignment wrapText="1"/>
    </xf>
    <xf numFmtId="2" fontId="75" fillId="0" borderId="22" xfId="0" applyNumberFormat="1" applyFont="1" applyBorder="1"/>
    <xf numFmtId="2" fontId="75" fillId="0" borderId="24" xfId="0" applyNumberFormat="1" applyFont="1" applyBorder="1" applyAlignment="1">
      <alignment horizontal="right"/>
    </xf>
    <xf numFmtId="0" fontId="65" fillId="0" borderId="0" xfId="0" applyFont="1"/>
    <xf numFmtId="0" fontId="65" fillId="0" borderId="39" xfId="0" applyFont="1" applyBorder="1"/>
    <xf numFmtId="0" fontId="65" fillId="0" borderId="40" xfId="0" applyFont="1" applyBorder="1"/>
    <xf numFmtId="15" fontId="64" fillId="0" borderId="40" xfId="0" applyNumberFormat="1" applyFont="1" applyBorder="1"/>
    <xf numFmtId="0" fontId="42" fillId="0" borderId="21" xfId="0" applyFont="1" applyBorder="1"/>
    <xf numFmtId="3" fontId="39" fillId="0" borderId="21" xfId="0" applyNumberFormat="1" applyFont="1" applyBorder="1" applyAlignment="1">
      <alignment horizontal="right"/>
    </xf>
    <xf numFmtId="0" fontId="74" fillId="0" borderId="21" xfId="0" applyFont="1" applyBorder="1"/>
    <xf numFmtId="0" fontId="39" fillId="0" borderId="0" xfId="0" applyFont="1" applyAlignment="1">
      <alignment vertical="center" wrapText="1"/>
    </xf>
    <xf numFmtId="0" fontId="0" fillId="0" borderId="21" xfId="0" applyBorder="1" applyAlignment="1">
      <alignment horizontal="centerContinuous"/>
    </xf>
    <xf numFmtId="0" fontId="59" fillId="0" borderId="21" xfId="0" applyFont="1" applyBorder="1" applyAlignment="1">
      <alignment horizontal="center"/>
    </xf>
    <xf numFmtId="175" fontId="59" fillId="0" borderId="21" xfId="0" applyNumberFormat="1" applyFont="1" applyBorder="1" applyAlignment="1">
      <alignment horizontal="center"/>
    </xf>
    <xf numFmtId="175" fontId="0" fillId="0" borderId="21" xfId="0" applyNumberFormat="1" applyBorder="1"/>
    <xf numFmtId="3" fontId="59" fillId="0" borderId="21" xfId="0" applyNumberFormat="1" applyFont="1" applyBorder="1" applyAlignment="1">
      <alignment horizontal="center"/>
    </xf>
    <xf numFmtId="0" fontId="39" fillId="0" borderId="24" xfId="0" applyFont="1" applyBorder="1"/>
    <xf numFmtId="0" fontId="39" fillId="0" borderId="24" xfId="0" applyFont="1" applyBorder="1" applyAlignment="1">
      <alignment horizontal="centerContinuous"/>
    </xf>
    <xf numFmtId="0" fontId="0" fillId="0" borderId="24" xfId="0" applyBorder="1" applyAlignment="1">
      <alignment horizontal="right"/>
    </xf>
    <xf numFmtId="49" fontId="40" fillId="0" borderId="0" xfId="0" applyNumberFormat="1" applyFont="1" applyAlignment="1">
      <alignment horizontal="left" vertical="top"/>
    </xf>
    <xf numFmtId="49" fontId="40" fillId="0" borderId="0" xfId="0" applyNumberFormat="1" applyFont="1" applyAlignment="1">
      <alignment horizontal="center" vertical="top"/>
    </xf>
    <xf numFmtId="171" fontId="63" fillId="0" borderId="0" xfId="0" applyNumberFormat="1" applyFont="1" applyAlignment="1">
      <alignment horizontal="right" vertical="top"/>
    </xf>
    <xf numFmtId="172" fontId="40" fillId="0" borderId="0" xfId="0" applyNumberFormat="1" applyFont="1" applyAlignment="1">
      <alignment horizontal="right" vertical="top"/>
    </xf>
    <xf numFmtId="173" fontId="40" fillId="0" borderId="0" xfId="0" applyNumberFormat="1" applyFont="1" applyAlignment="1">
      <alignment horizontal="right" vertical="top"/>
    </xf>
    <xf numFmtId="168" fontId="39" fillId="0" borderId="21" xfId="0" applyNumberFormat="1" applyFont="1" applyBorder="1" applyAlignment="1">
      <alignment horizontal="center"/>
    </xf>
    <xf numFmtId="175" fontId="78" fillId="0" borderId="21" xfId="0" applyNumberFormat="1" applyFont="1" applyBorder="1" applyAlignment="1">
      <alignment horizontal="center"/>
    </xf>
    <xf numFmtId="0" fontId="79" fillId="0" borderId="21" xfId="0" applyFont="1" applyBorder="1" applyAlignment="1">
      <alignment horizontal="center" vertical="top"/>
    </xf>
    <xf numFmtId="175" fontId="78" fillId="0" borderId="21" xfId="0" applyNumberFormat="1" applyFont="1" applyBorder="1" applyAlignment="1">
      <alignment horizontal="right"/>
    </xf>
    <xf numFmtId="1" fontId="39" fillId="0" borderId="21" xfId="0" applyNumberFormat="1" applyFont="1" applyBorder="1" applyAlignment="1">
      <alignment horizontal="center"/>
    </xf>
    <xf numFmtId="0" fontId="40" fillId="0" borderId="0" xfId="0" applyFont="1" applyAlignment="1">
      <alignment horizontal="left" vertical="center" wrapText="1" shrinkToFit="1"/>
    </xf>
    <xf numFmtId="0" fontId="40" fillId="0" borderId="0" xfId="0" applyFont="1" applyAlignment="1">
      <alignment horizontal="left" vertical="center" wrapText="1"/>
    </xf>
    <xf numFmtId="2" fontId="75" fillId="0" borderId="0" xfId="0" applyNumberFormat="1" applyFont="1" applyAlignment="1">
      <alignment horizontal="right"/>
    </xf>
    <xf numFmtId="2" fontId="64" fillId="0" borderId="21" xfId="0" applyNumberFormat="1" applyFont="1" applyBorder="1"/>
    <xf numFmtId="0" fontId="64" fillId="0" borderId="0" xfId="0" applyFont="1"/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85" fillId="0" borderId="3" xfId="0" applyFont="1" applyBorder="1" applyAlignment="1">
      <alignment vertical="center"/>
    </xf>
    <xf numFmtId="49" fontId="39" fillId="0" borderId="21" xfId="0" applyNumberFormat="1" applyFont="1" applyBorder="1" applyAlignment="1">
      <alignment horizontal="center" vertical="center"/>
    </xf>
    <xf numFmtId="0" fontId="39" fillId="0" borderId="21" xfId="0" applyFont="1" applyBorder="1" applyAlignment="1">
      <alignment horizontal="left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175" fontId="39" fillId="0" borderId="21" xfId="4" applyNumberFormat="1" applyFont="1" applyFill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14" xfId="0" applyFont="1" applyBorder="1" applyAlignment="1">
      <alignment vertical="center"/>
    </xf>
    <xf numFmtId="0" fontId="85" fillId="0" borderId="1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39" fillId="0" borderId="21" xfId="0" applyFont="1" applyBorder="1" applyAlignment="1">
      <alignment vertical="center"/>
    </xf>
    <xf numFmtId="175" fontId="39" fillId="0" borderId="21" xfId="0" applyNumberFormat="1" applyFont="1" applyBorder="1" applyAlignment="1">
      <alignment horizontal="center" vertical="center" wrapText="1"/>
    </xf>
    <xf numFmtId="0" fontId="89" fillId="0" borderId="3" xfId="0" applyFont="1" applyBorder="1" applyAlignment="1">
      <alignment vertical="center"/>
    </xf>
    <xf numFmtId="0" fontId="39" fillId="0" borderId="21" xfId="0" applyFont="1" applyBorder="1" applyAlignment="1">
      <alignment vertical="center" wrapText="1"/>
    </xf>
    <xf numFmtId="0" fontId="89" fillId="0" borderId="0" xfId="0" applyFont="1" applyAlignment="1">
      <alignment vertical="center"/>
    </xf>
    <xf numFmtId="0" fontId="89" fillId="0" borderId="14" xfId="0" applyFont="1" applyBorder="1" applyAlignment="1">
      <alignment vertical="center"/>
    </xf>
    <xf numFmtId="0" fontId="89" fillId="0" borderId="15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39" fillId="0" borderId="3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90" fillId="3" borderId="14" xfId="0" applyFont="1" applyFill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166" fontId="90" fillId="0" borderId="0" xfId="0" applyNumberFormat="1" applyFont="1" applyAlignment="1">
      <alignment vertical="center"/>
    </xf>
    <xf numFmtId="166" fontId="90" fillId="0" borderId="15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vertical="center"/>
    </xf>
    <xf numFmtId="0" fontId="91" fillId="0" borderId="3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1" fillId="0" borderId="14" xfId="0" applyFont="1" applyBorder="1" applyAlignment="1">
      <alignment vertical="center"/>
    </xf>
    <xf numFmtId="0" fontId="91" fillId="0" borderId="15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39" fillId="0" borderId="40" xfId="0" applyFont="1" applyBorder="1" applyAlignment="1">
      <alignment horizontal="left" vertical="center" wrapText="1"/>
    </xf>
    <xf numFmtId="176" fontId="39" fillId="0" borderId="21" xfId="4" applyNumberFormat="1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 vertical="center"/>
    </xf>
    <xf numFmtId="37" fontId="86" fillId="0" borderId="0" xfId="2" applyNumberFormat="1" applyFont="1" applyAlignment="1">
      <alignment horizontal="right" vertical="center"/>
    </xf>
    <xf numFmtId="49" fontId="39" fillId="0" borderId="0" xfId="0" applyNumberFormat="1" applyFont="1" applyAlignment="1">
      <alignment horizontal="left" vertical="center"/>
    </xf>
    <xf numFmtId="3" fontId="39" fillId="0" borderId="21" xfId="0" applyNumberFormat="1" applyFont="1" applyBorder="1" applyAlignment="1">
      <alignment horizontal="right" vertical="center"/>
    </xf>
    <xf numFmtId="37" fontId="87" fillId="0" borderId="0" xfId="2" applyNumberFormat="1" applyFont="1" applyAlignment="1">
      <alignment horizontal="right" vertical="center"/>
    </xf>
    <xf numFmtId="37" fontId="39" fillId="0" borderId="0" xfId="2" applyNumberFormat="1" applyFont="1" applyAlignment="1">
      <alignment horizontal="right" vertical="center"/>
    </xf>
    <xf numFmtId="4" fontId="39" fillId="0" borderId="21" xfId="0" applyNumberFormat="1" applyFont="1" applyBorder="1" applyAlignment="1">
      <alignment horizontal="center" vertical="center"/>
    </xf>
    <xf numFmtId="176" fontId="39" fillId="0" borderId="21" xfId="4" applyNumberFormat="1" applyFont="1" applyFill="1" applyBorder="1" applyAlignment="1">
      <alignment horizontal="center" vertical="center"/>
    </xf>
    <xf numFmtId="49" fontId="84" fillId="0" borderId="0" xfId="0" applyNumberFormat="1" applyFont="1" applyAlignment="1">
      <alignment horizontal="left" vertical="center"/>
    </xf>
    <xf numFmtId="37" fontId="84" fillId="0" borderId="0" xfId="2" applyNumberFormat="1" applyFont="1" applyAlignment="1">
      <alignment horizontal="right" vertical="center"/>
    </xf>
    <xf numFmtId="37" fontId="92" fillId="0" borderId="0" xfId="2" applyNumberFormat="1" applyFont="1" applyAlignment="1">
      <alignment horizontal="right" vertical="center"/>
    </xf>
    <xf numFmtId="0" fontId="93" fillId="0" borderId="3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3" fillId="0" borderId="14" xfId="0" applyFont="1" applyBorder="1" applyAlignment="1">
      <alignment vertical="center"/>
    </xf>
    <xf numFmtId="166" fontId="93" fillId="0" borderId="0" xfId="0" applyNumberFormat="1" applyFont="1" applyAlignment="1">
      <alignment vertical="center"/>
    </xf>
    <xf numFmtId="166" fontId="93" fillId="0" borderId="15" xfId="0" applyNumberFormat="1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horizontal="center" vertical="center"/>
    </xf>
    <xf numFmtId="49" fontId="44" fillId="0" borderId="33" xfId="0" applyNumberFormat="1" applyFont="1" applyBorder="1" applyAlignment="1">
      <alignment horizontal="right"/>
    </xf>
    <xf numFmtId="0" fontId="61" fillId="7" borderId="30" xfId="0" applyFont="1" applyFill="1" applyBorder="1" applyAlignment="1">
      <alignment horizontal="left" vertical="center" wrapText="1"/>
    </xf>
    <xf numFmtId="0" fontId="46" fillId="7" borderId="32" xfId="0" applyFont="1" applyFill="1" applyBorder="1" applyAlignment="1">
      <alignment horizontal="left" vertical="center" wrapText="1"/>
    </xf>
    <xf numFmtId="0" fontId="46" fillId="7" borderId="31" xfId="0" applyFont="1" applyFill="1" applyBorder="1" applyAlignment="1">
      <alignment horizontal="left" vertical="center" wrapText="1"/>
    </xf>
    <xf numFmtId="37" fontId="61" fillId="7" borderId="0" xfId="0" applyNumberFormat="1" applyFont="1" applyFill="1" applyAlignment="1">
      <alignment horizontal="center" vertical="center"/>
    </xf>
    <xf numFmtId="37" fontId="46" fillId="7" borderId="0" xfId="0" applyNumberFormat="1" applyFont="1" applyFill="1" applyAlignment="1">
      <alignment horizontal="center" vertical="center"/>
    </xf>
    <xf numFmtId="37" fontId="0" fillId="7" borderId="0" xfId="0" applyNumberFormat="1" applyFill="1" applyAlignment="1">
      <alignment horizontal="center" vertical="center"/>
    </xf>
    <xf numFmtId="0" fontId="39" fillId="0" borderId="4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 shrinkToFit="1"/>
    </xf>
    <xf numFmtId="0" fontId="39" fillId="0" borderId="0" xfId="0" applyFont="1" applyAlignment="1">
      <alignment horizontal="center" vertical="top" wrapText="1"/>
    </xf>
    <xf numFmtId="0" fontId="39" fillId="0" borderId="40" xfId="0" applyFont="1" applyBorder="1" applyAlignment="1">
      <alignment horizontal="center" vertical="top" wrapText="1"/>
    </xf>
    <xf numFmtId="0" fontId="39" fillId="0" borderId="0" xfId="0" applyFont="1" applyAlignment="1">
      <alignment vertical="top"/>
    </xf>
    <xf numFmtId="0" fontId="42" fillId="8" borderId="39" xfId="0" applyFont="1" applyFill="1" applyBorder="1" applyAlignment="1" applyProtection="1">
      <alignment horizontal="left" vertical="center" wrapText="1" indent="1"/>
      <protection locked="0"/>
    </xf>
    <xf numFmtId="0" fontId="42" fillId="8" borderId="40" xfId="0" applyFont="1" applyFill="1" applyBorder="1" applyAlignment="1" applyProtection="1">
      <alignment horizontal="left" vertical="center" wrapText="1" indent="1"/>
      <protection locked="0"/>
    </xf>
    <xf numFmtId="0" fontId="42" fillId="8" borderId="40" xfId="0" applyFont="1" applyFill="1" applyBorder="1" applyAlignment="1" applyProtection="1">
      <alignment vertical="center" wrapText="1"/>
      <protection locked="0"/>
    </xf>
    <xf numFmtId="0" fontId="39" fillId="8" borderId="40" xfId="0" applyFont="1" applyFill="1" applyBorder="1" applyAlignment="1">
      <alignment horizontal="left" vertical="center" indent="3"/>
    </xf>
    <xf numFmtId="0" fontId="39" fillId="8" borderId="47" xfId="0" applyFont="1" applyFill="1" applyBorder="1" applyAlignment="1">
      <alignment horizontal="left" vertical="center" indent="3"/>
    </xf>
    <xf numFmtId="49" fontId="39" fillId="0" borderId="48" xfId="0" applyNumberFormat="1" applyFont="1" applyBorder="1" applyAlignment="1">
      <alignment horizontal="left" wrapText="1" indent="1"/>
    </xf>
    <xf numFmtId="0" fontId="39" fillId="0" borderId="27" xfId="0" applyFont="1" applyBorder="1" applyAlignment="1" applyProtection="1">
      <alignment horizontal="left" wrapText="1" indent="1"/>
      <protection locked="0"/>
    </xf>
    <xf numFmtId="0" fontId="39" fillId="0" borderId="27" xfId="0" applyFont="1" applyBorder="1" applyAlignment="1">
      <alignment horizontal="center"/>
    </xf>
    <xf numFmtId="0" fontId="39" fillId="0" borderId="29" xfId="0" applyFont="1" applyBorder="1" applyAlignment="1">
      <alignment horizontal="center" vertical="center"/>
    </xf>
    <xf numFmtId="169" fontId="39" fillId="0" borderId="42" xfId="0" applyNumberFormat="1" applyFont="1" applyBorder="1" applyAlignment="1">
      <alignment vertical="top"/>
    </xf>
    <xf numFmtId="169" fontId="39" fillId="0" borderId="43" xfId="0" applyNumberFormat="1" applyFont="1" applyBorder="1" applyAlignment="1">
      <alignment vertical="top"/>
    </xf>
    <xf numFmtId="0" fontId="76" fillId="0" borderId="49" xfId="0" applyFont="1" applyBorder="1" applyAlignment="1">
      <alignment horizontal="left" wrapText="1" indent="1"/>
    </xf>
    <xf numFmtId="0" fontId="39" fillId="0" borderId="50" xfId="0" applyFont="1" applyBorder="1" applyAlignment="1" applyProtection="1">
      <alignment horizontal="left" vertical="center" wrapText="1" indent="1"/>
      <protection locked="0"/>
    </xf>
    <xf numFmtId="0" fontId="76" fillId="0" borderId="50" xfId="0" applyFont="1" applyBorder="1" applyAlignment="1">
      <alignment horizontal="center"/>
    </xf>
    <xf numFmtId="0" fontId="76" fillId="0" borderId="50" xfId="0" applyFont="1" applyBorder="1" applyAlignment="1">
      <alignment horizontal="center" vertical="center"/>
    </xf>
    <xf numFmtId="169" fontId="76" fillId="0" borderId="50" xfId="0" applyNumberFormat="1" applyFont="1" applyBorder="1" applyAlignment="1">
      <alignment vertical="top"/>
    </xf>
    <xf numFmtId="169" fontId="76" fillId="0" borderId="51" xfId="0" applyNumberFormat="1" applyFont="1" applyBorder="1" applyAlignment="1">
      <alignment vertical="top"/>
    </xf>
    <xf numFmtId="0" fontId="76" fillId="0" borderId="23" xfId="0" applyFont="1" applyBorder="1" applyAlignment="1">
      <alignment horizontal="left" wrapText="1" indent="1"/>
    </xf>
    <xf numFmtId="0" fontId="39" fillId="0" borderId="33" xfId="0" applyFont="1" applyBorder="1" applyAlignment="1" applyProtection="1">
      <alignment horizontal="left" vertical="center" wrapText="1" indent="1"/>
      <protection locked="0"/>
    </xf>
    <xf numFmtId="0" fontId="76" fillId="0" borderId="33" xfId="0" applyFont="1" applyBorder="1" applyAlignment="1">
      <alignment horizontal="center"/>
    </xf>
    <xf numFmtId="0" fontId="76" fillId="0" borderId="33" xfId="0" applyFont="1" applyBorder="1" applyAlignment="1">
      <alignment horizontal="center" vertical="center"/>
    </xf>
    <xf numFmtId="169" fontId="76" fillId="0" borderId="33" xfId="0" applyNumberFormat="1" applyFont="1" applyBorder="1" applyAlignment="1">
      <alignment vertical="top"/>
    </xf>
    <xf numFmtId="169" fontId="76" fillId="0" borderId="34" xfId="0" applyNumberFormat="1" applyFont="1" applyBorder="1" applyAlignment="1">
      <alignment vertical="top"/>
    </xf>
    <xf numFmtId="0" fontId="42" fillId="8" borderId="40" xfId="0" applyFont="1" applyFill="1" applyBorder="1" applyAlignment="1" applyProtection="1">
      <alignment horizontal="center" vertical="center" wrapText="1"/>
      <protection locked="0"/>
    </xf>
    <xf numFmtId="49" fontId="39" fillId="0" borderId="41" xfId="0" applyNumberFormat="1" applyFont="1" applyBorder="1" applyAlignment="1">
      <alignment horizontal="left" vertical="top" indent="1"/>
    </xf>
    <xf numFmtId="0" fontId="39" fillId="0" borderId="42" xfId="0" applyFont="1" applyBorder="1" applyAlignment="1">
      <alignment horizontal="left" vertical="center" wrapText="1" indent="1"/>
    </xf>
    <xf numFmtId="0" fontId="39" fillId="0" borderId="42" xfId="0" applyFont="1" applyBorder="1" applyAlignment="1">
      <alignment horizontal="center" vertical="top"/>
    </xf>
    <xf numFmtId="0" fontId="39" fillId="0" borderId="52" xfId="0" applyFont="1" applyBorder="1" applyAlignment="1">
      <alignment horizontal="center" vertical="top"/>
    </xf>
    <xf numFmtId="49" fontId="39" fillId="0" borderId="53" xfId="0" applyNumberFormat="1" applyFont="1" applyBorder="1" applyAlignment="1">
      <alignment horizontal="left" vertical="center" wrapText="1" indent="1"/>
    </xf>
    <xf numFmtId="0" fontId="39" fillId="0" borderId="28" xfId="0" applyFont="1" applyBorder="1" applyAlignment="1">
      <alignment horizontal="left" vertical="center" indent="1"/>
    </xf>
    <xf numFmtId="0" fontId="39" fillId="0" borderId="28" xfId="0" applyFont="1" applyBorder="1" applyAlignment="1">
      <alignment horizontal="center"/>
    </xf>
    <xf numFmtId="0" fontId="39" fillId="0" borderId="54" xfId="0" applyFont="1" applyBorder="1" applyAlignment="1">
      <alignment horizontal="center" vertical="center"/>
    </xf>
    <xf numFmtId="169" fontId="39" fillId="0" borderId="28" xfId="0" applyNumberFormat="1" applyFont="1" applyBorder="1" applyAlignment="1">
      <alignment vertical="top"/>
    </xf>
    <xf numFmtId="169" fontId="39" fillId="0" borderId="55" xfId="0" applyNumberFormat="1" applyFont="1" applyBorder="1" applyAlignment="1">
      <alignment vertical="top"/>
    </xf>
    <xf numFmtId="169" fontId="39" fillId="0" borderId="27" xfId="0" applyNumberFormat="1" applyFont="1" applyBorder="1" applyAlignment="1">
      <alignment vertical="top"/>
    </xf>
    <xf numFmtId="169" fontId="39" fillId="0" borderId="56" xfId="0" applyNumberFormat="1" applyFont="1" applyBorder="1" applyAlignment="1">
      <alignment vertical="top"/>
    </xf>
    <xf numFmtId="0" fontId="39" fillId="0" borderId="27" xfId="0" applyFont="1" applyBorder="1" applyAlignment="1">
      <alignment horizontal="left" vertical="center" indent="1"/>
    </xf>
    <xf numFmtId="0" fontId="39" fillId="0" borderId="27" xfId="0" applyFont="1" applyBorder="1" applyAlignment="1">
      <alignment horizontal="left" vertical="center" wrapText="1" indent="1"/>
    </xf>
    <xf numFmtId="0" fontId="39" fillId="0" borderId="27" xfId="0" applyFont="1" applyBorder="1" applyAlignment="1">
      <alignment horizontal="center" vertical="top"/>
    </xf>
    <xf numFmtId="0" fontId="39" fillId="0" borderId="29" xfId="0" applyFont="1" applyBorder="1" applyAlignment="1">
      <alignment horizontal="center" vertical="top"/>
    </xf>
    <xf numFmtId="0" fontId="39" fillId="0" borderId="57" xfId="0" applyFont="1" applyBorder="1" applyAlignment="1">
      <alignment horizontal="left" vertical="center" indent="1"/>
    </xf>
    <xf numFmtId="0" fontId="39" fillId="0" borderId="57" xfId="0" applyFont="1" applyBorder="1" applyAlignment="1">
      <alignment horizontal="center" vertical="top"/>
    </xf>
    <xf numFmtId="0" fontId="39" fillId="0" borderId="58" xfId="0" applyFont="1" applyBorder="1" applyAlignment="1">
      <alignment horizontal="center" vertical="center"/>
    </xf>
    <xf numFmtId="169" fontId="39" fillId="0" borderId="45" xfId="0" applyNumberFormat="1" applyFont="1" applyBorder="1" applyAlignment="1">
      <alignment vertical="top"/>
    </xf>
    <xf numFmtId="169" fontId="39" fillId="0" borderId="46" xfId="0" applyNumberFormat="1" applyFont="1" applyBorder="1" applyAlignment="1">
      <alignment vertical="top"/>
    </xf>
    <xf numFmtId="49" fontId="39" fillId="0" borderId="48" xfId="0" applyNumberFormat="1" applyFont="1" applyBorder="1" applyAlignment="1">
      <alignment horizontal="left" vertical="top" indent="1"/>
    </xf>
    <xf numFmtId="3" fontId="39" fillId="0" borderId="29" xfId="0" applyNumberFormat="1" applyFont="1" applyBorder="1" applyAlignment="1">
      <alignment horizontal="center" vertical="center"/>
    </xf>
    <xf numFmtId="0" fontId="39" fillId="0" borderId="28" xfId="0" applyFont="1" applyBorder="1" applyAlignment="1" applyProtection="1">
      <alignment horizontal="left" wrapText="1" indent="1"/>
      <protection locked="0"/>
    </xf>
    <xf numFmtId="0" fontId="39" fillId="0" borderId="27" xfId="0" applyFont="1" applyBorder="1" applyAlignment="1">
      <alignment horizontal="center" vertical="center"/>
    </xf>
    <xf numFmtId="0" fontId="42" fillId="8" borderId="40" xfId="0" applyFont="1" applyFill="1" applyBorder="1" applyAlignment="1" applyProtection="1">
      <alignment horizontal="right" vertical="center" wrapText="1"/>
      <protection locked="0"/>
    </xf>
    <xf numFmtId="0" fontId="39" fillId="0" borderId="27" xfId="0" applyFont="1" applyBorder="1" applyAlignment="1">
      <alignment horizontal="left" vertical="center" wrapText="1" indent="1" shrinkToFit="1"/>
    </xf>
    <xf numFmtId="169" fontId="39" fillId="0" borderId="57" xfId="0" applyNumberFormat="1" applyFont="1" applyBorder="1" applyAlignment="1">
      <alignment vertical="top"/>
    </xf>
    <xf numFmtId="169" fontId="39" fillId="0" borderId="59" xfId="0" applyNumberFormat="1" applyFont="1" applyBorder="1" applyAlignment="1">
      <alignment vertical="top"/>
    </xf>
    <xf numFmtId="0" fontId="39" fillId="0" borderId="42" xfId="0" applyFont="1" applyBorder="1" applyAlignment="1">
      <alignment horizontal="left" vertical="center" indent="1"/>
    </xf>
    <xf numFmtId="0" fontId="39" fillId="0" borderId="42" xfId="0" applyFont="1" applyBorder="1" applyAlignment="1">
      <alignment horizontal="center"/>
    </xf>
    <xf numFmtId="3" fontId="39" fillId="0" borderId="52" xfId="0" applyNumberFormat="1" applyFont="1" applyBorder="1" applyAlignment="1">
      <alignment horizontal="center" vertical="center"/>
    </xf>
    <xf numFmtId="169" fontId="39" fillId="0" borderId="42" xfId="0" applyNumberFormat="1" applyFont="1" applyBorder="1" applyAlignment="1" applyProtection="1">
      <alignment vertical="top" wrapText="1" readingOrder="1"/>
      <protection locked="0"/>
    </xf>
    <xf numFmtId="169" fontId="39" fillId="0" borderId="43" xfId="0" applyNumberFormat="1" applyFont="1" applyBorder="1" applyAlignment="1" applyProtection="1">
      <alignment vertical="top" wrapText="1" readingOrder="1"/>
      <protection locked="0"/>
    </xf>
    <xf numFmtId="169" fontId="39" fillId="0" borderId="27" xfId="0" applyNumberFormat="1" applyFont="1" applyBorder="1" applyAlignment="1" applyProtection="1">
      <alignment vertical="top" wrapText="1" readingOrder="1"/>
      <protection locked="0"/>
    </xf>
    <xf numFmtId="169" fontId="39" fillId="0" borderId="56" xfId="0" applyNumberFormat="1" applyFont="1" applyBorder="1" applyAlignment="1" applyProtection="1">
      <alignment vertical="top" wrapText="1" readingOrder="1"/>
      <protection locked="0"/>
    </xf>
    <xf numFmtId="49" fontId="39" fillId="0" borderId="44" xfId="0" applyNumberFormat="1" applyFont="1" applyBorder="1" applyAlignment="1">
      <alignment horizontal="left" vertical="top" indent="1"/>
    </xf>
    <xf numFmtId="0" fontId="39" fillId="0" borderId="45" xfId="0" applyFont="1" applyBorder="1" applyAlignment="1">
      <alignment horizontal="left" vertical="center" indent="1"/>
    </xf>
    <xf numFmtId="0" fontId="39" fillId="0" borderId="45" xfId="0" applyFont="1" applyBorder="1" applyAlignment="1">
      <alignment horizontal="center"/>
    </xf>
    <xf numFmtId="3" fontId="39" fillId="0" borderId="60" xfId="0" applyNumberFormat="1" applyFont="1" applyBorder="1" applyAlignment="1">
      <alignment horizontal="center" vertical="center"/>
    </xf>
    <xf numFmtId="169" fontId="39" fillId="0" borderId="45" xfId="0" applyNumberFormat="1" applyFont="1" applyBorder="1" applyAlignment="1" applyProtection="1">
      <alignment vertical="top" wrapText="1" readingOrder="1"/>
      <protection locked="0"/>
    </xf>
    <xf numFmtId="169" fontId="39" fillId="0" borderId="46" xfId="0" applyNumberFormat="1" applyFont="1" applyBorder="1" applyAlignment="1" applyProtection="1">
      <alignment vertical="top" wrapText="1" readingOrder="1"/>
      <protection locked="0"/>
    </xf>
    <xf numFmtId="49" fontId="39" fillId="8" borderId="61" xfId="0" applyNumberFormat="1" applyFont="1" applyFill="1" applyBorder="1" applyAlignment="1">
      <alignment horizontal="left" vertical="top" shrinkToFit="1"/>
    </xf>
    <xf numFmtId="0" fontId="42" fillId="8" borderId="62" xfId="0" applyFont="1" applyFill="1" applyBorder="1" applyAlignment="1">
      <alignment horizontal="left" vertical="center" shrinkToFit="1"/>
    </xf>
    <xf numFmtId="0" fontId="39" fillId="8" borderId="62" xfId="0" applyFont="1" applyFill="1" applyBorder="1" applyAlignment="1">
      <alignment horizontal="center" shrinkToFit="1"/>
    </xf>
    <xf numFmtId="3" fontId="39" fillId="8" borderId="40" xfId="0" applyNumberFormat="1" applyFont="1" applyFill="1" applyBorder="1" applyAlignment="1">
      <alignment horizontal="right" vertical="center" shrinkToFit="1"/>
    </xf>
    <xf numFmtId="177" fontId="39" fillId="8" borderId="40" xfId="0" applyNumberFormat="1" applyFont="1" applyFill="1" applyBorder="1" applyAlignment="1">
      <alignment horizontal="right" vertical="center" shrinkToFit="1"/>
    </xf>
    <xf numFmtId="174" fontId="18" fillId="8" borderId="47" xfId="0" applyNumberFormat="1" applyFont="1" applyFill="1" applyBorder="1" applyAlignment="1">
      <alignment horizontal="right" vertical="center" shrinkToFit="1"/>
    </xf>
    <xf numFmtId="0" fontId="95" fillId="0" borderId="21" xfId="0" applyFont="1" applyBorder="1"/>
    <xf numFmtId="178" fontId="95" fillId="0" borderId="21" xfId="0" applyNumberFormat="1" applyFont="1" applyBorder="1"/>
    <xf numFmtId="4" fontId="95" fillId="0" borderId="21" xfId="0" applyNumberFormat="1" applyFont="1" applyBorder="1" applyAlignment="1" applyProtection="1">
      <alignment horizontal="right" vertical="center"/>
      <protection hidden="1"/>
    </xf>
    <xf numFmtId="0" fontId="96" fillId="0" borderId="21" xfId="0" applyFont="1" applyBorder="1"/>
    <xf numFmtId="179" fontId="95" fillId="0" borderId="21" xfId="0" applyNumberFormat="1" applyFont="1" applyBorder="1" applyAlignment="1">
      <alignment horizontal="left" vertical="top"/>
    </xf>
    <xf numFmtId="179" fontId="95" fillId="0" borderId="21" xfId="0" applyNumberFormat="1" applyFont="1" applyBorder="1" applyAlignment="1">
      <alignment horizontal="left"/>
    </xf>
    <xf numFmtId="0" fontId="94" fillId="0" borderId="21" xfId="0" applyFont="1" applyBorder="1"/>
    <xf numFmtId="3" fontId="95" fillId="0" borderId="21" xfId="6" applyNumberFormat="1" applyFont="1"/>
    <xf numFmtId="3" fontId="95" fillId="0" borderId="21" xfId="6" applyNumberFormat="1" applyFont="1" applyAlignment="1">
      <alignment vertical="top"/>
    </xf>
    <xf numFmtId="3" fontId="97" fillId="0" borderId="21" xfId="6" applyNumberFormat="1" applyFont="1" applyAlignment="1">
      <alignment horizontal="left"/>
    </xf>
    <xf numFmtId="168" fontId="95" fillId="0" borderId="21" xfId="6" applyFont="1" applyAlignment="1">
      <alignment horizontal="left" vertical="top" wrapText="1"/>
    </xf>
    <xf numFmtId="168" fontId="97" fillId="0" borderId="21" xfId="6" applyFont="1" applyAlignment="1">
      <alignment horizontal="left"/>
    </xf>
    <xf numFmtId="0" fontId="94" fillId="0" borderId="21" xfId="0" applyFont="1" applyBorder="1" applyAlignment="1" applyProtection="1">
      <alignment horizontal="left"/>
      <protection locked="0" hidden="1"/>
    </xf>
    <xf numFmtId="3" fontId="97" fillId="0" borderId="21" xfId="6" quotePrefix="1" applyNumberFormat="1" applyFont="1" applyAlignment="1">
      <alignment horizontal="left"/>
    </xf>
    <xf numFmtId="0" fontId="4" fillId="5" borderId="7" xfId="0" applyFont="1" applyFill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95" fillId="0" borderId="21" xfId="0" applyFont="1" applyBorder="1" applyAlignment="1">
      <alignment wrapText="1"/>
    </xf>
    <xf numFmtId="4" fontId="96" fillId="0" borderId="2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5" borderId="7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23" fillId="5" borderId="17" xfId="0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top"/>
    </xf>
    <xf numFmtId="49" fontId="39" fillId="0" borderId="21" xfId="0" applyNumberFormat="1" applyFont="1" applyBorder="1" applyAlignment="1">
      <alignment horizontal="right" vertical="center"/>
    </xf>
    <xf numFmtId="0" fontId="43" fillId="0" borderId="26" xfId="2" applyFont="1" applyBorder="1" applyAlignment="1" applyProtection="1">
      <alignment horizontal="left" wrapText="1"/>
      <protection locked="0"/>
    </xf>
    <xf numFmtId="0" fontId="50" fillId="0" borderId="26" xfId="2" applyFont="1" applyBorder="1" applyAlignment="1" applyProtection="1">
      <alignment horizontal="left" wrapText="1"/>
      <protection locked="0"/>
    </xf>
    <xf numFmtId="0" fontId="48" fillId="0" borderId="0" xfId="2" applyFont="1" applyAlignment="1" applyProtection="1">
      <alignment horizontal="left" wrapText="1"/>
      <protection locked="0"/>
    </xf>
    <xf numFmtId="167" fontId="48" fillId="0" borderId="0" xfId="2" applyNumberFormat="1" applyFont="1" applyAlignment="1" applyProtection="1">
      <alignment horizontal="right"/>
      <protection locked="0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left" vertical="center"/>
    </xf>
    <xf numFmtId="49" fontId="88" fillId="0" borderId="21" xfId="0" applyNumberFormat="1" applyFont="1" applyBorder="1" applyAlignment="1">
      <alignment horizontal="left" vertical="center" wrapText="1"/>
    </xf>
    <xf numFmtId="49" fontId="83" fillId="0" borderId="21" xfId="0" applyNumberFormat="1" applyFont="1" applyBorder="1" applyAlignment="1">
      <alignment horizontal="left" vertical="center" wrapText="1"/>
    </xf>
    <xf numFmtId="0" fontId="39" fillId="0" borderId="41" xfId="0" applyFont="1" applyBorder="1" applyAlignment="1">
      <alignment horizontal="center" vertical="top" wrapText="1"/>
    </xf>
    <xf numFmtId="0" fontId="39" fillId="0" borderId="44" xfId="0" applyFont="1" applyBorder="1" applyAlignment="1">
      <alignment horizontal="center" vertical="top" wrapText="1"/>
    </xf>
    <xf numFmtId="0" fontId="39" fillId="0" borderId="42" xfId="0" applyFont="1" applyBorder="1" applyAlignment="1">
      <alignment horizontal="center" vertical="top" wrapText="1"/>
    </xf>
    <xf numFmtId="0" fontId="39" fillId="0" borderId="45" xfId="0" applyFont="1" applyBorder="1" applyAlignment="1">
      <alignment horizontal="center" vertical="top" wrapText="1"/>
    </xf>
    <xf numFmtId="0" fontId="39" fillId="0" borderId="43" xfId="0" applyFont="1" applyBorder="1" applyAlignment="1">
      <alignment horizontal="center" vertical="top" wrapText="1"/>
    </xf>
    <xf numFmtId="0" fontId="39" fillId="0" borderId="46" xfId="0" applyFont="1" applyBorder="1" applyAlignment="1">
      <alignment horizontal="center" vertical="top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</cellXfs>
  <cellStyles count="7">
    <cellStyle name="Čárka" xfId="4" builtinId="3"/>
    <cellStyle name="Hypertextový odkaz" xfId="1" builtinId="8"/>
    <cellStyle name="Normální" xfId="0" builtinId="0" customBuiltin="1"/>
    <cellStyle name="Normální 2" xfId="2" xr:uid="{36715AE3-51D7-45BB-9F42-3F5333C839DB}"/>
    <cellStyle name="Normální 3" xfId="3" xr:uid="{CDE7D384-4880-434C-9BE4-D029BB0E8656}"/>
    <cellStyle name="Normální 4" xfId="5" xr:uid="{4FB0BBF0-35AC-4B49-8040-34F173684F06}"/>
    <cellStyle name="normální_Kupni_smlouva 10" xfId="6" xr:uid="{486A7FE3-6182-4A1A-958F-5F863DF3D3E9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501650</xdr:colOff>
      <xdr:row>130</xdr:row>
      <xdr:rowOff>0</xdr:rowOff>
    </xdr:from>
    <xdr:to>
      <xdr:col>5</xdr:col>
      <xdr:colOff>501650</xdr:colOff>
      <xdr:row>130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88E1C3D-1C41-4A9A-AC94-B63F921E2697}"/>
            </a:ext>
          </a:extLst>
        </xdr:cNvPr>
        <xdr:cNvSpPr>
          <a:spLocks noChangeShapeType="1"/>
        </xdr:cNvSpPr>
      </xdr:nvSpPr>
      <xdr:spPr bwMode="auto">
        <a:xfrm>
          <a:off x="1301750" y="4273550"/>
          <a:ext cx="0" cy="0"/>
        </a:xfrm>
        <a:prstGeom prst="line">
          <a:avLst/>
        </a:prstGeom>
        <a:noFill/>
        <a:ln w="9525">
          <a:solidFill>
            <a:srgbClr val="28282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501650</xdr:colOff>
      <xdr:row>148</xdr:row>
      <xdr:rowOff>0</xdr:rowOff>
    </xdr:from>
    <xdr:to>
      <xdr:col>5</xdr:col>
      <xdr:colOff>501650</xdr:colOff>
      <xdr:row>148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108FA900-0FA2-4FCC-B342-4E32D6433A3D}"/>
            </a:ext>
          </a:extLst>
        </xdr:cNvPr>
        <xdr:cNvSpPr>
          <a:spLocks noChangeShapeType="1"/>
        </xdr:cNvSpPr>
      </xdr:nvSpPr>
      <xdr:spPr bwMode="auto">
        <a:xfrm>
          <a:off x="1301750" y="8985250"/>
          <a:ext cx="0" cy="0"/>
        </a:xfrm>
        <a:prstGeom prst="line">
          <a:avLst/>
        </a:prstGeom>
        <a:noFill/>
        <a:ln w="9525">
          <a:solidFill>
            <a:srgbClr val="28282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DEE917A-9FF9-4F21-9137-3ADCED05935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209C19F-7F76-48AF-ACE8-36386E25031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E96EA63-9357-49D3-B327-931E2FB438C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0FC74BF-5B7D-4E91-92A1-0350134C3EE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BB35C31D-F7A2-4FFE-93B3-E361EFEE368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1730AF56-227A-4E7C-B98B-CC8D4C5CED4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8D8CE096-8044-40A8-ACE2-D2AB946A86C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EA913F47-1255-465E-AEB4-61C9FEB62EC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442673ED-BC12-45A4-9609-D5CE23E7003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5FDB22D1-75FA-44CE-960D-6EB6506DA1B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CDDDED9B-ED18-4DD9-8D53-26EAF619AC5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C7BF24B0-7EF4-42BD-8F62-C408B04B062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3B009A72-920C-4811-82B7-5D31F5A44BE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9049A6DF-6D03-47A0-A460-E331EC635EE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B59EE2CE-122E-4A64-88EF-C5D2BE31E6B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455E8555-0398-4209-B759-86C197A9E05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4EEA87B-2865-4D65-AEDC-0449E83CCB8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13806741-8032-41A6-9F3D-23E7040B0C2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DB7F8E0D-70B9-4629-892A-985A3F163DC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9EE8B6D2-721E-4D64-B00E-C0522A24D39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BCBB028-9297-4846-BF2F-87DF31E05A0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A588ED45-828F-4583-BDD8-54F3BC728E7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93622F10-9BD3-404F-8085-D6D7C642E2D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7832C15D-436F-467E-83EE-A8027301547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131EF45F-2043-495C-A069-1345A4A9BE8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A9BDAF45-CFD2-4115-AF4D-1A78E9191EA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CEE4DFFC-F936-48C9-9408-C72B448A3B7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E2A8E7FF-8FB7-4686-AD36-A01CD9CB294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DE85E61F-415A-46D7-B92D-03199926195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F3BD792F-F05F-4A3E-8626-A1DB70C6F4B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7483A4DA-4703-44BE-842C-23F7E746DD7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6BEC813B-6647-4FF4-963D-8285931DAE6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6D0FAF16-2FAF-41A7-A16F-2E121E84295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9544BE34-C9E7-4A80-ACD8-71D964B52D1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FEAC0D76-C630-48DE-A8D8-291DF643C0E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DDEEC3C5-A89F-4284-91F8-D155B118AC2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51E5F62E-C321-47F9-B2BC-ACC76AA568F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E2BDC994-2425-45AF-8AF9-9CA9070917E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D5D7913-B4D7-4445-97BB-D12965BB05C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CBABD211-D77A-4DD2-B657-72854E7FFE4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8B38BA2A-12C3-4C84-BE32-D886494CFE3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50E87F90-3F47-44BB-BC47-F7B29BADD37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EF3B3D35-CA37-4A90-9C18-65A93DA111B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66B91E82-3903-4430-89F1-F701A9A4515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57CAAAAE-FA26-4CB1-A198-0E35C5A20BC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C93283E0-8FAA-4EBD-85BF-DBFF11A693B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91945038-947B-404B-9FA9-C606EF6C781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3A98D11-A850-4A22-A7F3-F801A872FC5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C022F4B9-8CE2-4A40-AF23-C0E08E1A1C1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5650F803-A9C9-41A1-BE84-5967BF62EC9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8BFFCF31-D6CB-49AA-BC64-3563BBF5A1B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603CC10A-32F6-4F16-8CCD-A860D68D06D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C81CB21D-E850-47D3-A39D-2E8DA015BD4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BB04C5BB-4375-4379-8D35-B0F6B90F36B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B9B1F9E4-BE75-4429-87D6-272988B6E90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CCAB70DD-4C17-4E6B-952F-9F2B2D9A5F5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DA3B6D1C-72D4-468B-A0BD-1560C78EFFE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1AEB83E9-B804-4270-9669-8D29878BF0E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B5B9B05B-8DAE-42B6-BAD4-BADBDB3473D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FD449AF3-7489-4DB7-A591-EE7BE2BB77A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4A781649-D260-404E-94E4-2F6B239B2ED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DE097F85-3D87-4DB7-B0C0-8B20278DDBE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5DB67D7D-5EA2-4ACB-A92D-CEAEE5D6631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DA7BE4B3-D060-49DA-ADE1-E9AA3BEB6A8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13D267AC-3E16-4C3E-BE5E-B33495D98B2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EC363987-2B33-43D7-9AB6-EFB471875C8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35950D20-13A2-41D6-9968-8EC84DCBB1F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A78DC104-D581-4E66-B8EB-1786BE87BC7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8F3A646-A13D-4C4C-BD01-C6B56F7992C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C72C898B-24B2-4547-A347-4A213A86991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4725AFD9-7310-4B10-9D0F-DA287B93ED7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83EF9EBF-9B39-4B17-8FA5-04D1ED6323D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179717A3-BF4D-49DB-9354-99F4F5AD184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EF1D39A1-7FAD-44A2-886A-B7A81C20BC7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8AFD7DFD-BDCB-4446-B05F-829F76E04D4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5743271-3381-4F70-9BAF-581C85120D0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92E9A01A-26F6-4DFE-9AAB-B5BCF236D2D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1F7CD8AE-C8F9-4F18-8EB1-FAF19D39163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EC79739D-B4D7-4CB7-B7D0-ED80B032349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7005E85B-B744-4567-9F4E-990038E3D7C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F85B1EDD-69C4-4A26-AA88-EA70790FA11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77E65CF9-1568-453F-AD7C-30AC4B5A088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A099778A-6A5E-42ED-8293-603C36B3ED1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C1F3155A-6C4E-4064-912E-2D31D280735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7CA917D6-FDF5-419E-80FF-9E007252336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C4AB5C06-190D-434A-9C21-29BB5D0BCFB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261A2EA3-D8E4-4B6B-BB4D-77648DC0AE9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DF0EC7EA-3E0C-443A-AE78-E3D09920371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1789C36A-DB4E-4E6A-9D98-5BC81F0E8E4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F92AC39A-226F-4B57-94BF-C917DD7D8CE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2E0204D5-563E-4AED-AF4D-ED1290AE89E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F38C4B44-42D3-45C4-9B88-15329C6E5EA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4585BA01-CEC2-4B8E-BC79-42767542337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DF2E2435-4DC6-44A3-BBB9-A555ADDB3EE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5672DDA0-F491-4257-8157-E0E2373DD27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74FE0A8-C172-4C5B-9A40-3461C674E4D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7B179D18-F897-4851-92C9-6D64BB57DF9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E54026B1-6280-42B5-9045-66426AA11BF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5B214541-F181-48E2-8557-72D9A985558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77CDCFC5-AB25-4514-968B-C272E470379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54822111-68EE-4F59-BEB4-86263340ACF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B6506149-815C-440C-86AF-0F14CE1F8D3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EEAA3603-AA26-4B79-8BBE-F7A596BCE96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8A9C1DDB-BF43-4577-AE99-0C25F999E2C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0C42B93-19AB-4132-85B3-B713FB8712C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21642623-FD49-4281-B3BC-095268E6CC7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F425D6FF-7CD8-4FE5-8017-A548AF31EE5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B7E032CF-2EB0-44B3-8F34-D2DEB3686AF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3D17D6C3-3144-426F-BC7E-6219D079D1F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4EAF7AF6-4B06-4FBA-9210-E51DD3C0616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8AF81428-BF91-45D0-A5A9-31B47F8B014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BD46014A-CEF9-402E-BD9F-CF5F0B28693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683637B6-7185-4861-BD5F-81080F49D8E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240A8ECB-F0FD-418A-9C84-50D5DD9D7D0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2C46A787-F4CC-4A30-8000-CB5EFFEF886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51704EC2-380B-4FA6-96AF-449946DC391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99724AA3-2BF6-464D-ABA3-B61854B6CBB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891A9C91-8407-4D6B-BE7C-C5DC4B85B9D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D350124B-1DBE-4642-AC66-A81D87F8EB4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D2F233B6-948D-46F4-A77C-51DF4720A67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C6516436-B54E-422A-9A5F-F8EF6B69F70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D7BA8ABA-56A2-42D6-B798-91AA58FA8B6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3E6E9D5D-ABFB-47C2-A7FE-40E83215C95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D912413-618B-4BA3-85B4-2309245930F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2B0C84EB-F053-4D5F-8B89-79505CBD833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81BE0104-47A5-480D-BBE0-1A3A5E982B3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1628640A-D560-4223-ADA2-C88934DEAD8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3145BC54-5918-4A5F-AE3C-D62E0D310F5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12898DFB-FB02-4896-9406-6E63D6EA181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742BD2D0-93AB-42B4-8F90-A6ACA30AF0B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A5CB054C-DCFC-4903-A740-810E60A77B8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69EA264A-D06A-40ED-A634-987A2E8CECE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529F6178-1D3C-44A0-8506-4416AAB9781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8869CD2F-7F56-4C87-8990-3428AE3E50C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866621D-CE75-425D-B713-230E959119D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B2B39672-442C-420D-9905-F3CB823577C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EE440F51-7FD5-44B5-B377-84E6A913AE2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EAD0C9CA-48A2-4E31-9428-F5FD4DE845C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1D520DE2-C566-4B75-B046-2D4A8BF5942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8CD76D8-7A72-49BF-8B26-35213CB6487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F0401619-6B56-4D57-9BDF-5C4BD8C95A0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694D3653-2CCD-484E-B098-E5E6041A4E5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D20283-5CF1-4EE4-B539-5CECD7AB0EF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99CD812B-1A15-468B-990B-1AAAC9DAC7A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F8D685E1-EED9-4EF0-A1A4-CC2DEE64323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41D4D9DC-9CA4-46D7-AB51-71E508B3336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DADAD62D-C832-4868-8448-6D6776F265D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DDB0634B-46B0-4BCE-A7D4-1589FF35ED2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80588F65-29A2-4BF6-BBB9-4AA402C2EA1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A65055CB-68DB-49BB-9E30-4C4E390AADD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FF51CFEB-55E8-4FD1-808B-88BDE5675A3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D3213CCB-A13E-424A-A2A2-089B5EF099D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5C0C0538-BD99-4786-8401-17E678CEB6B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5628F655-F3F7-4AED-88AF-C79AA0FC8AE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E757B10A-3131-4AB0-8195-E207F93438E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402A5D67-778E-4617-998A-E20C84817E6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5DC07AA3-B2C9-4852-A590-36FC1655112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9ACCC24B-717B-428C-B29B-59B276F375F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CD3C0226-E076-449B-A97F-08F60819EB2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FE24E802-B366-43C1-A064-D60130BC00B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19A06ADF-D85E-4FEB-802D-CAE8EF09C8B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288F906-0E4A-4E79-A8CD-DFBBFE6574D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EEB6C669-C4F5-4155-A9F6-65D524E9302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4171820F-3D9E-4BEB-B4CD-856C8F2AF4E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C11F727F-0A23-4DE0-8164-B0E7617BA73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1162BCD4-8BDF-47AE-9323-AA235D90C9C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795BE2B3-3E39-4D0E-B6BF-EAE8EDB143B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AB9C336A-AFD4-421A-B901-95F87EC0C7C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2CEA4613-39A9-45C8-99CA-FCE42B1C013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BD5C65BA-AC78-47FF-88BD-C6477B2C5D7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FE0519B6-6DC6-4367-BF6B-A90BA3DAD17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35B1BE57-1F7E-4956-BB20-F17B0E8872F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16DC3FFA-935C-4325-97DD-6042B166896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A3736660-92D9-422F-A06E-2FB656F25B5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3987F891-0D24-422B-A768-1F2BCDDBFA6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AC6268B5-EFEC-43C2-8C6F-07EF3522273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569FA1F8-EF06-49B4-ABDA-FA6FC97D33F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B40A82-1998-4E09-A665-A38C3BD52FC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2E72DCFF-E712-4F35-937E-12B2F452EE9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6BDC203E-FACD-4DA7-AB05-E5C51F3EDCB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63628AD0-9B84-4C3D-A296-2A51CD9FD22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99221A82-BFBE-43ED-8796-4E3237A6AC6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F8D9229C-430F-4382-947C-2A52FD76811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40B0DFC1-FFD2-4C6A-887A-77976AF9432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D2D1CEB1-4A03-423F-BDE0-5C0628D74DF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9524B11C-2073-4BE0-83E7-554B9B90C3B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B0EB4049-7C1A-4DEA-80BE-C9C4FA97D23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1B20CA2A-17A4-4FB1-BE42-BB3152561D3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5A15FCB8-BD0F-4CDF-8D74-4A9BA48090B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8DC13C48-7A2B-4B77-B813-C453EB88EF8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A057D61D-4E3C-4E1B-A7E8-05A993D3016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C698318D-6F56-4DD5-89B5-0115B3C692D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962271DD-A006-472C-9C10-9E3962DDAB2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DD83EBBC-EE06-4C1F-A759-B9045DD1EA4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64F63622-65B8-40AB-9601-AE0836C69B1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7D91034D-23B2-434C-8A6F-0E9F859B012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76BB8F0C-3A7A-4CF1-A656-522A5C19C24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D0B982C8-B8AC-400A-A70C-A4FC29CE04A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7F8EE3C5-FB08-460A-A610-470FF7A8A41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FA1FFF10-0038-4914-A515-55390353EFD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BD3C1369-3C61-45CF-B28A-1FACC33C997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BA655955-AFB2-42D7-ADC9-A5611940859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151792C9-3498-49E5-AED7-9B880DBE971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2B049627-EA65-4219-BB04-8DCA8923331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7DBACA36-09B1-4E4B-BC0A-75CBD6C90D8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572B7D0C-03C2-475D-825D-86C3B5FA4D3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DA95999C-F31A-4C43-8957-C981EBEEE1C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6EC29279-329E-44BD-AB2E-5AC6BE89831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664BAE40-9C41-48A3-9661-94F533E7425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66F50AAE-014E-4604-B201-32641FB753C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2290448C-F762-4379-A035-E5BECF16200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18CF238B-173F-4C94-8C19-E6F04A2EBE0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6FD64AB7-20D5-4E22-BA43-2B227F8CD18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E8C07814-1B4D-4B79-BDDF-5C0EEED797C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7C16E30D-7C99-4B1B-AB19-D47D08841F3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A3138904-2CAD-4F9B-ADFE-7F4DE41D323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373CAF61-7373-4745-BD3A-82BACA6CCD5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5A3D33F6-EE9C-49E1-B4DD-2F97774076F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C2D06EEE-5180-400C-8E82-131473CCE96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4924791A-B211-42B2-9F0F-6EB3D01CB9E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5320E0D5-B3C6-4591-AFC5-F84F1842F75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AC8A38AA-5CC4-4FC1-8AA0-6A7E0AD6D04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D45BFB9D-0C11-4B4E-A1BF-F9934B51953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5AAD57F1-5FF4-42FA-A3F1-73565C7D2B2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BEB8C870-5FCC-43B6-B07F-6B9F94CEF12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8E648663-5AE7-4709-8BE4-9165BE6AA83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8CE2A7E9-44D7-4633-8C63-92AE6F8B005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CF4C1879-938D-4534-B7F1-99A4CCB2FA8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513B7E87-9E1A-4D89-8784-9B8F808EE63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DB6C99E1-C6C5-4D59-B385-256A49BAF67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1DD92302-048D-4B08-A59D-69FACA23D57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7CEA874A-D1CA-4326-9D76-32D4A40C2A4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D30D01D2-97A1-4F26-847C-CA1128F18DF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9B730F32-E98E-4625-8109-DA00844B8EE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63BF0CF2-76EC-4314-87DA-7775CBDB3CE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3B2E1FC1-A66B-4F09-899F-78E9FF66FA8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1768A422-72E1-47A4-B25E-5B905A98F03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9459E345-22CE-4D8C-BDC2-2FD749DDE33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8A218DF1-9137-4511-8475-0546BC8919C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FA67AE73-6613-47E6-925E-9AAE97F0D1A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27517716-BED5-49C9-B0BC-4417093D5AF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6F159B6C-14E5-467C-A9EF-B2BBECE507B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83CC9CA-313A-4E48-B5A0-72B62C33628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D516EA50-572B-4660-9E43-B8A99EE4293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82324C-3E5F-4F2D-9DEB-356FCDA1B15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299FDB28-D9F6-45CF-9250-DC64BD87A1C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9ECF4D15-4630-47C0-8F8E-B0A0F31665F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C664A5FC-D2AD-42B4-B9C4-A503AFD902C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1B31B17D-8A48-485F-AAFC-2B5FA2A061D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EA1EF316-6CDD-4173-A517-D0E920C46AE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8A2888F0-A76D-4393-8188-096B0F46EF8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E3AAF89D-9277-479C-BAF7-AA41F1E6C51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3F3A6F6A-91A5-4DDF-9184-693E4EE27D3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BEB7B08F-A80C-4125-B157-AC568D737F6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E80F8F1F-3589-435F-A084-2CC8B9B62A2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ADC7E8E6-04BE-4CE4-A21F-F3E91A5772C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80E30B0B-B5E8-46E8-BA45-AC9FB98A6E0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1CCE040A-66C8-4080-8DF6-4FF702DA031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D85F1FCC-1354-466A-993A-19016D9AEEB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85A4A772-FF4B-4669-965D-BE499FC37F1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34205411-6E6D-4EB9-ACEA-3D89D4FC487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31462F53-BBBE-49F6-A638-E12A469B0C2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F37D25AB-DB1C-4CBD-A8E1-AEA76057F70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A7ACC54F-DD9E-443D-9FFE-0DB703EAE2A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D85F2FD2-5696-4724-9C64-7D2607FBCB3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C73F368D-29E6-4CC1-BDC9-AA1037972C1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515F0C97-83D9-49FF-B372-C34745BDFBF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D1207400-9AA7-48A3-B51E-08955B0E169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D28281C0-1D71-4BC4-91C4-CC45EF89CA8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139A7183-ADAC-4C8C-92CD-F61963533B0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CD6D309-871C-4EAA-AE49-17A68CBB35E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C3236248-16AC-4BA1-AD3F-3142E88D291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4A5BF444-597A-432A-80AC-F557076B96F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D3CFA7EA-B988-4A8E-B56E-7B0406D60E9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E8898A42-E42C-4ED1-8E8D-0AE5202E0A0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1EAC5DFE-D643-412E-87CA-084C50954BA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CD972E60-A29C-457A-9949-88C547D1036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C1B5312A-AADE-42DB-B7DF-21BB36F52DD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CF4D9D7-8AED-4B9A-9AC5-719A123B45C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A927DECB-99FB-4F7E-9077-089451AACD6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E281E366-53D7-4802-8893-FB2ED8F6130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A2C93DF5-555B-47A0-90B9-F506AD9AD62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9D778845-38EA-49C2-9972-6308D23CAF2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37ACA346-A3DB-4F04-8A08-98D7DEAF2AD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664E78EF-9635-4FE2-9DFF-44CD30AA3F9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C43C8DC8-A2A7-429B-BD0E-5BA082CB416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1EEE2EB7-DD4C-41C6-8E4D-DAF7DEAFC6D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751F41E9-F882-472D-9F46-3B1D88FF36B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1ED61F85-8DAB-47DB-8036-69FED3DB7AF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2F20D01C-E235-48B0-AD48-F1B02FAD946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73EFBB46-E2ED-441F-8441-A4020F98E32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A873BBDD-CEE0-4E3F-9E15-89E99D32DB0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7362E774-39A3-4637-926B-D1CE4BD277B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253BBCF9-9A6A-4DC5-B182-A8773AA934F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8478A969-B46A-40A0-9BB1-97B4A8637FC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B5EBF989-9DEB-4BD9-8E1A-2D4D7F200D0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A28033F1-F9DB-459F-A664-9DE992DFAD3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89402241-5EE4-42A4-8DA9-E4CD2D707E9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1BD0CCE0-B345-4431-9643-D1D91D939CF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87F0321D-9C16-4E09-B9B4-360FA76988D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1ECB787A-B62D-4FED-B7AA-C74BD519BC1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7A3243C0-6B7F-4A50-9B5D-61218F894DE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57E70CE4-229F-4612-B980-BFD2D73FF49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BF509380-9487-47B0-9EED-48A715B2D2C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781D6657-42C0-458C-9525-691D7323245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D1233C86-9C9A-4667-8DF3-2E41DBA88CB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E7442198-1428-445A-A524-9993710D9D0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5B18D57F-C5DF-48AD-9AC5-55DB3B88DEA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836132A8-5518-405D-8FEA-61B0587A4C5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37CE730D-60AE-46E2-8105-9F2EDF92629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CF76486-26C1-4ABC-8CE4-DA299167723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F4F01423-AB22-428C-B174-B6328378C4D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665D7977-C8E7-405F-B83C-82FDECFBEFC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3918A5A7-32C5-483C-A82A-C33BEF291B1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391757DC-27C2-47C0-9871-E3D879AB66C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F042797C-B565-4961-8565-9E6F29F4C70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8A1DB1B1-3527-45EB-A311-B6C306375AA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A850D876-9D41-4D16-9C53-69F20211CF3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A1262424-E7F5-4189-BB0D-00790BF8875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FC935299-CE72-453D-B627-246D9DE15EE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85B4458E-23E9-456F-B41E-C2F451BDA89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9F96F104-F83A-4F4D-BEA3-EFAEDB26738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E0D8E199-302E-4A52-A6CF-98D86A1B7C5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4836AA1C-4A56-445D-99AB-61A757487B5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DB5C401D-1E4E-40B2-95DD-B09B283079C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563EB129-6700-44C2-A1E3-A09A5D15134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D82E74CC-DEC6-45B7-8276-BAFCC27E093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4D07808A-3CF8-4D07-B1C9-8E42A7D77C7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4FC63100-9E7D-4D77-8058-1C430246F48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56866683-4085-40F2-AF8C-0C6883F97A8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915EEE73-3940-408C-B19A-FC9AC2A0FAA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FF88BC88-7C74-49BB-80B3-432D2E6E633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C02B4892-879E-4478-8A7E-48954E7BC09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3A494126-419A-4E92-A717-9FB84576041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C0A4AF9-4DC5-4B5D-BBD2-F416E01E44A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6C0B5CC5-F99D-4EFB-9B73-B49A4B2DF3D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3153BD9B-42D5-469C-9652-7FABA4420E2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E7F1E27B-170A-4998-8139-5D2A409EB0B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CC0849B0-103C-47F1-9785-8029FB0AA03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6DDE43F7-1DE6-4965-8BFD-4732D7CB379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EFFF6D9D-C457-43E0-B84D-A5E0BB4D8D3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83E7BC46-EEA8-4354-9A10-2CBF1370C78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5A9E7BF1-7CEE-4D9B-B7E7-C4BE58002C4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624FB000-7AF8-4331-B650-F51FD5D9B7D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F75CFC40-A4F6-449E-829C-74F8EBB3974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85725</xdr:colOff>
      <xdr:row>125</xdr:row>
      <xdr:rowOff>191135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C0C88D85-9DE5-4A7D-BB0F-A5FC4724673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4E772B25-A8AB-47BB-A99F-F684A247A6F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2C490B72-1CF9-4A0E-9631-D8E2985BE1F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2492B72D-D27C-42AA-858F-F65D47A8590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3861C464-438A-42CD-8EED-1D91849F39C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id="{A467A810-46C0-4341-852F-7FDDF3F5FD3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AFCAFB66-FAE4-4535-9B40-08890D657AD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9543290C-2A15-4F23-93C8-6C22D9193CB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DB2AF7F6-A5DF-491C-934E-5606339D733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80A1EAB8-1CE1-47B6-900E-890BF8DE5E2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57" name="Text Box 10">
          <a:extLst>
            <a:ext uri="{FF2B5EF4-FFF2-40B4-BE49-F238E27FC236}">
              <a16:creationId xmlns:a16="http://schemas.microsoft.com/office/drawing/2014/main" id="{8F91A9F0-3B82-4415-9C15-09C95358591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58" name="Text Box 11">
          <a:extLst>
            <a:ext uri="{FF2B5EF4-FFF2-40B4-BE49-F238E27FC236}">
              <a16:creationId xmlns:a16="http://schemas.microsoft.com/office/drawing/2014/main" id="{54CC5875-C442-4E1F-A38B-4E9CA796728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59" name="Text Box 12">
          <a:extLst>
            <a:ext uri="{FF2B5EF4-FFF2-40B4-BE49-F238E27FC236}">
              <a16:creationId xmlns:a16="http://schemas.microsoft.com/office/drawing/2014/main" id="{10AD468E-4016-4FA6-945C-BF02D0B1E19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60" name="Text Box 13">
          <a:extLst>
            <a:ext uri="{FF2B5EF4-FFF2-40B4-BE49-F238E27FC236}">
              <a16:creationId xmlns:a16="http://schemas.microsoft.com/office/drawing/2014/main" id="{6E1EC7CA-E791-4D73-8373-A780A369C85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61" name="Text Box 14">
          <a:extLst>
            <a:ext uri="{FF2B5EF4-FFF2-40B4-BE49-F238E27FC236}">
              <a16:creationId xmlns:a16="http://schemas.microsoft.com/office/drawing/2014/main" id="{42C8FCD9-F9D2-4A4A-A5A0-2A8AB5A0F3A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C63C6906-1367-4BA2-B0CB-C2EF5FB7A1E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63" name="Text Box 16">
          <a:extLst>
            <a:ext uri="{FF2B5EF4-FFF2-40B4-BE49-F238E27FC236}">
              <a16:creationId xmlns:a16="http://schemas.microsoft.com/office/drawing/2014/main" id="{CEE92760-8F39-4238-8CC6-A1984A757CF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64" name="Text Box 17">
          <a:extLst>
            <a:ext uri="{FF2B5EF4-FFF2-40B4-BE49-F238E27FC236}">
              <a16:creationId xmlns:a16="http://schemas.microsoft.com/office/drawing/2014/main" id="{A03854E3-28B7-4652-91D0-F46FD55266A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65" name="Text Box 18">
          <a:extLst>
            <a:ext uri="{FF2B5EF4-FFF2-40B4-BE49-F238E27FC236}">
              <a16:creationId xmlns:a16="http://schemas.microsoft.com/office/drawing/2014/main" id="{B3EBC0E1-A1D8-4F09-A8FB-FC3762FDDED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66" name="Text Box 19">
          <a:extLst>
            <a:ext uri="{FF2B5EF4-FFF2-40B4-BE49-F238E27FC236}">
              <a16:creationId xmlns:a16="http://schemas.microsoft.com/office/drawing/2014/main" id="{659247AC-BC4F-4243-AE80-F89FFD6DBFE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67" name="Text Box 20">
          <a:extLst>
            <a:ext uri="{FF2B5EF4-FFF2-40B4-BE49-F238E27FC236}">
              <a16:creationId xmlns:a16="http://schemas.microsoft.com/office/drawing/2014/main" id="{AD980A26-15F2-412E-B251-F8A114196AF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68" name="Text Box 21">
          <a:extLst>
            <a:ext uri="{FF2B5EF4-FFF2-40B4-BE49-F238E27FC236}">
              <a16:creationId xmlns:a16="http://schemas.microsoft.com/office/drawing/2014/main" id="{B2599A33-AE9D-42C2-8E27-2CB6D488376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69" name="Text Box 22">
          <a:extLst>
            <a:ext uri="{FF2B5EF4-FFF2-40B4-BE49-F238E27FC236}">
              <a16:creationId xmlns:a16="http://schemas.microsoft.com/office/drawing/2014/main" id="{C0A27499-9059-43C9-95B0-F86CB35EC27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70" name="Text Box 23">
          <a:extLst>
            <a:ext uri="{FF2B5EF4-FFF2-40B4-BE49-F238E27FC236}">
              <a16:creationId xmlns:a16="http://schemas.microsoft.com/office/drawing/2014/main" id="{33E15743-0671-40CC-A2C4-C6339ADC5C6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71" name="Text Box 24">
          <a:extLst>
            <a:ext uri="{FF2B5EF4-FFF2-40B4-BE49-F238E27FC236}">
              <a16:creationId xmlns:a16="http://schemas.microsoft.com/office/drawing/2014/main" id="{96CA9B55-3831-4AF1-8B52-9CF4CCA6166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id="{F3B7CF7A-686E-4310-88AF-39283431465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73" name="Text Box 26">
          <a:extLst>
            <a:ext uri="{FF2B5EF4-FFF2-40B4-BE49-F238E27FC236}">
              <a16:creationId xmlns:a16="http://schemas.microsoft.com/office/drawing/2014/main" id="{07A3CC0D-22A5-4389-A12A-EC68EDBE0DB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74" name="Text Box 27">
          <a:extLst>
            <a:ext uri="{FF2B5EF4-FFF2-40B4-BE49-F238E27FC236}">
              <a16:creationId xmlns:a16="http://schemas.microsoft.com/office/drawing/2014/main" id="{7E28D43C-C126-410E-9927-B034AE52F5D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75" name="Text Box 28">
          <a:extLst>
            <a:ext uri="{FF2B5EF4-FFF2-40B4-BE49-F238E27FC236}">
              <a16:creationId xmlns:a16="http://schemas.microsoft.com/office/drawing/2014/main" id="{0F543DC3-60B3-47C0-BF50-6FA46E12F5B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76" name="Text Box 29">
          <a:extLst>
            <a:ext uri="{FF2B5EF4-FFF2-40B4-BE49-F238E27FC236}">
              <a16:creationId xmlns:a16="http://schemas.microsoft.com/office/drawing/2014/main" id="{FF65DB59-C829-4D04-A701-9EE16368F4C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77" name="Text Box 30">
          <a:extLst>
            <a:ext uri="{FF2B5EF4-FFF2-40B4-BE49-F238E27FC236}">
              <a16:creationId xmlns:a16="http://schemas.microsoft.com/office/drawing/2014/main" id="{6F469F34-D38F-47FC-B7FB-355B8848B80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78" name="Text Box 31">
          <a:extLst>
            <a:ext uri="{FF2B5EF4-FFF2-40B4-BE49-F238E27FC236}">
              <a16:creationId xmlns:a16="http://schemas.microsoft.com/office/drawing/2014/main" id="{FFB97764-D8E9-477E-89C9-F26638A43A2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79" name="Text Box 32">
          <a:extLst>
            <a:ext uri="{FF2B5EF4-FFF2-40B4-BE49-F238E27FC236}">
              <a16:creationId xmlns:a16="http://schemas.microsoft.com/office/drawing/2014/main" id="{2F6A91CF-03D3-4AAB-A39A-A2C71C182F3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80" name="Text Box 33">
          <a:extLst>
            <a:ext uri="{FF2B5EF4-FFF2-40B4-BE49-F238E27FC236}">
              <a16:creationId xmlns:a16="http://schemas.microsoft.com/office/drawing/2014/main" id="{2274186C-563F-4600-8C32-A63899FA1E0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81" name="Text Box 34">
          <a:extLst>
            <a:ext uri="{FF2B5EF4-FFF2-40B4-BE49-F238E27FC236}">
              <a16:creationId xmlns:a16="http://schemas.microsoft.com/office/drawing/2014/main" id="{A63AE4FC-AA28-4E66-AFDC-9E062D811D5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82" name="Text Box 35">
          <a:extLst>
            <a:ext uri="{FF2B5EF4-FFF2-40B4-BE49-F238E27FC236}">
              <a16:creationId xmlns:a16="http://schemas.microsoft.com/office/drawing/2014/main" id="{5C0A92B4-1138-4DAD-AC1C-9D84ADBF0FA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83" name="Text Box 36">
          <a:extLst>
            <a:ext uri="{FF2B5EF4-FFF2-40B4-BE49-F238E27FC236}">
              <a16:creationId xmlns:a16="http://schemas.microsoft.com/office/drawing/2014/main" id="{836DDBEE-C9D2-4A94-A72F-4199A2EEEA6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84" name="Text Box 37">
          <a:extLst>
            <a:ext uri="{FF2B5EF4-FFF2-40B4-BE49-F238E27FC236}">
              <a16:creationId xmlns:a16="http://schemas.microsoft.com/office/drawing/2014/main" id="{C879D001-FF36-42AA-B611-0142EB7124F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85" name="Text Box 38">
          <a:extLst>
            <a:ext uri="{FF2B5EF4-FFF2-40B4-BE49-F238E27FC236}">
              <a16:creationId xmlns:a16="http://schemas.microsoft.com/office/drawing/2014/main" id="{786E2EF0-DCA0-4A82-93DA-9BA50E82FBF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86" name="Text Box 39">
          <a:extLst>
            <a:ext uri="{FF2B5EF4-FFF2-40B4-BE49-F238E27FC236}">
              <a16:creationId xmlns:a16="http://schemas.microsoft.com/office/drawing/2014/main" id="{0D3C7694-D840-4EF5-9E0C-FBED8C4E35C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87" name="Text Box 40">
          <a:extLst>
            <a:ext uri="{FF2B5EF4-FFF2-40B4-BE49-F238E27FC236}">
              <a16:creationId xmlns:a16="http://schemas.microsoft.com/office/drawing/2014/main" id="{5E0DF7FD-07C4-4284-968C-E4C967E8C55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88" name="Text Box 41">
          <a:extLst>
            <a:ext uri="{FF2B5EF4-FFF2-40B4-BE49-F238E27FC236}">
              <a16:creationId xmlns:a16="http://schemas.microsoft.com/office/drawing/2014/main" id="{C25E9F94-286C-4B0E-BCDD-7DCA18FC8FF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89" name="Text Box 42">
          <a:extLst>
            <a:ext uri="{FF2B5EF4-FFF2-40B4-BE49-F238E27FC236}">
              <a16:creationId xmlns:a16="http://schemas.microsoft.com/office/drawing/2014/main" id="{63DEBC25-9DEB-4080-A55E-9E0D20F742B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90" name="Text Box 43">
          <a:extLst>
            <a:ext uri="{FF2B5EF4-FFF2-40B4-BE49-F238E27FC236}">
              <a16:creationId xmlns:a16="http://schemas.microsoft.com/office/drawing/2014/main" id="{89543137-F5D9-4E80-A8BA-3F3043EE0EC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91" name="Text Box 44">
          <a:extLst>
            <a:ext uri="{FF2B5EF4-FFF2-40B4-BE49-F238E27FC236}">
              <a16:creationId xmlns:a16="http://schemas.microsoft.com/office/drawing/2014/main" id="{18473EC8-28B9-4153-9324-8CC3C157DB7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92" name="Text Box 45">
          <a:extLst>
            <a:ext uri="{FF2B5EF4-FFF2-40B4-BE49-F238E27FC236}">
              <a16:creationId xmlns:a16="http://schemas.microsoft.com/office/drawing/2014/main" id="{DBDA2C74-294E-468F-B7A6-409B83C9B01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93" name="Text Box 46">
          <a:extLst>
            <a:ext uri="{FF2B5EF4-FFF2-40B4-BE49-F238E27FC236}">
              <a16:creationId xmlns:a16="http://schemas.microsoft.com/office/drawing/2014/main" id="{709FCC69-3FCE-4A99-BB46-B525590FC67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94" name="Text Box 47">
          <a:extLst>
            <a:ext uri="{FF2B5EF4-FFF2-40B4-BE49-F238E27FC236}">
              <a16:creationId xmlns:a16="http://schemas.microsoft.com/office/drawing/2014/main" id="{26B693E0-D57D-4A85-9371-694C3B77A21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95" name="Text Box 48">
          <a:extLst>
            <a:ext uri="{FF2B5EF4-FFF2-40B4-BE49-F238E27FC236}">
              <a16:creationId xmlns:a16="http://schemas.microsoft.com/office/drawing/2014/main" id="{F0301A4B-118F-4081-8E8B-3C0D6D2652E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96" name="Text Box 49">
          <a:extLst>
            <a:ext uri="{FF2B5EF4-FFF2-40B4-BE49-F238E27FC236}">
              <a16:creationId xmlns:a16="http://schemas.microsoft.com/office/drawing/2014/main" id="{274281AD-D46F-4C6B-BD4C-565335035DE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97" name="Text Box 50">
          <a:extLst>
            <a:ext uri="{FF2B5EF4-FFF2-40B4-BE49-F238E27FC236}">
              <a16:creationId xmlns:a16="http://schemas.microsoft.com/office/drawing/2014/main" id="{452D065E-0F6B-4213-9B2F-FA229A4824F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98" name="Text Box 51">
          <a:extLst>
            <a:ext uri="{FF2B5EF4-FFF2-40B4-BE49-F238E27FC236}">
              <a16:creationId xmlns:a16="http://schemas.microsoft.com/office/drawing/2014/main" id="{FA77BBCD-6AFF-4CE0-8D43-8A0000079E6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399" name="Text Box 52">
          <a:extLst>
            <a:ext uri="{FF2B5EF4-FFF2-40B4-BE49-F238E27FC236}">
              <a16:creationId xmlns:a16="http://schemas.microsoft.com/office/drawing/2014/main" id="{5D7878FE-F03A-4195-8FB5-030B873ECA8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00" name="Text Box 53">
          <a:extLst>
            <a:ext uri="{FF2B5EF4-FFF2-40B4-BE49-F238E27FC236}">
              <a16:creationId xmlns:a16="http://schemas.microsoft.com/office/drawing/2014/main" id="{8311DCA2-8C34-4DA8-906E-1C36A7E2C56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01" name="Text Box 54">
          <a:extLst>
            <a:ext uri="{FF2B5EF4-FFF2-40B4-BE49-F238E27FC236}">
              <a16:creationId xmlns:a16="http://schemas.microsoft.com/office/drawing/2014/main" id="{4A9A48C6-D91E-4C7C-AB67-A3E162D1424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02" name="Text Box 55">
          <a:extLst>
            <a:ext uri="{FF2B5EF4-FFF2-40B4-BE49-F238E27FC236}">
              <a16:creationId xmlns:a16="http://schemas.microsoft.com/office/drawing/2014/main" id="{EF95683A-E168-48EF-A358-5E9FBA95553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03" name="Text Box 56">
          <a:extLst>
            <a:ext uri="{FF2B5EF4-FFF2-40B4-BE49-F238E27FC236}">
              <a16:creationId xmlns:a16="http://schemas.microsoft.com/office/drawing/2014/main" id="{0DBBFEB4-8B06-4831-A744-361E1F7E7D6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04" name="Text Box 57">
          <a:extLst>
            <a:ext uri="{FF2B5EF4-FFF2-40B4-BE49-F238E27FC236}">
              <a16:creationId xmlns:a16="http://schemas.microsoft.com/office/drawing/2014/main" id="{7DEC06E6-0776-4277-B698-4E213A2152A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05" name="Text Box 58">
          <a:extLst>
            <a:ext uri="{FF2B5EF4-FFF2-40B4-BE49-F238E27FC236}">
              <a16:creationId xmlns:a16="http://schemas.microsoft.com/office/drawing/2014/main" id="{42FE66FF-0EBA-4E8E-9B47-CF893D20F9A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06" name="Text Box 59">
          <a:extLst>
            <a:ext uri="{FF2B5EF4-FFF2-40B4-BE49-F238E27FC236}">
              <a16:creationId xmlns:a16="http://schemas.microsoft.com/office/drawing/2014/main" id="{7858E815-85F5-4E7A-BE74-50137C31379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07" name="Text Box 60">
          <a:extLst>
            <a:ext uri="{FF2B5EF4-FFF2-40B4-BE49-F238E27FC236}">
              <a16:creationId xmlns:a16="http://schemas.microsoft.com/office/drawing/2014/main" id="{2B5A1AC1-6ADB-4B13-A3D4-70F6C7CAD32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08" name="Text Box 61">
          <a:extLst>
            <a:ext uri="{FF2B5EF4-FFF2-40B4-BE49-F238E27FC236}">
              <a16:creationId xmlns:a16="http://schemas.microsoft.com/office/drawing/2014/main" id="{B694CC93-7652-4A67-9044-3300D8C7D70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09" name="Text Box 62">
          <a:extLst>
            <a:ext uri="{FF2B5EF4-FFF2-40B4-BE49-F238E27FC236}">
              <a16:creationId xmlns:a16="http://schemas.microsoft.com/office/drawing/2014/main" id="{75AE2BB3-EE23-4CF9-8CC5-92093CF501E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10" name="Text Box 63">
          <a:extLst>
            <a:ext uri="{FF2B5EF4-FFF2-40B4-BE49-F238E27FC236}">
              <a16:creationId xmlns:a16="http://schemas.microsoft.com/office/drawing/2014/main" id="{62EED2B5-14E0-4A37-89BD-9CCB54DB269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11" name="Text Box 64">
          <a:extLst>
            <a:ext uri="{FF2B5EF4-FFF2-40B4-BE49-F238E27FC236}">
              <a16:creationId xmlns:a16="http://schemas.microsoft.com/office/drawing/2014/main" id="{5247C11C-0B65-42BA-A050-76F52B5BFD7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12" name="Text Box 65">
          <a:extLst>
            <a:ext uri="{FF2B5EF4-FFF2-40B4-BE49-F238E27FC236}">
              <a16:creationId xmlns:a16="http://schemas.microsoft.com/office/drawing/2014/main" id="{34947BFC-532B-4002-AF8F-82631019D9B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13" name="Text Box 66">
          <a:extLst>
            <a:ext uri="{FF2B5EF4-FFF2-40B4-BE49-F238E27FC236}">
              <a16:creationId xmlns:a16="http://schemas.microsoft.com/office/drawing/2014/main" id="{C072DFF8-0B76-4168-A6B6-5F0E84935EC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14" name="Text Box 67">
          <a:extLst>
            <a:ext uri="{FF2B5EF4-FFF2-40B4-BE49-F238E27FC236}">
              <a16:creationId xmlns:a16="http://schemas.microsoft.com/office/drawing/2014/main" id="{69B14E26-0980-4DF8-977A-72DF7A29C59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15" name="Text Box 68">
          <a:extLst>
            <a:ext uri="{FF2B5EF4-FFF2-40B4-BE49-F238E27FC236}">
              <a16:creationId xmlns:a16="http://schemas.microsoft.com/office/drawing/2014/main" id="{07C94D42-94B8-45C8-9756-1A85280214A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16" name="Text Box 69">
          <a:extLst>
            <a:ext uri="{FF2B5EF4-FFF2-40B4-BE49-F238E27FC236}">
              <a16:creationId xmlns:a16="http://schemas.microsoft.com/office/drawing/2014/main" id="{8E6C74B3-7EF0-4E3A-9C2A-1B14C32B951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17" name="Text Box 70">
          <a:extLst>
            <a:ext uri="{FF2B5EF4-FFF2-40B4-BE49-F238E27FC236}">
              <a16:creationId xmlns:a16="http://schemas.microsoft.com/office/drawing/2014/main" id="{13ACB699-0255-4458-9078-7A46860B695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18" name="Text Box 71">
          <a:extLst>
            <a:ext uri="{FF2B5EF4-FFF2-40B4-BE49-F238E27FC236}">
              <a16:creationId xmlns:a16="http://schemas.microsoft.com/office/drawing/2014/main" id="{825501EB-C6A0-4939-8D75-44F44DD789E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19" name="Text Box 72">
          <a:extLst>
            <a:ext uri="{FF2B5EF4-FFF2-40B4-BE49-F238E27FC236}">
              <a16:creationId xmlns:a16="http://schemas.microsoft.com/office/drawing/2014/main" id="{7C0CF0D8-DF00-4947-9464-D812D26CEB9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20" name="Text Box 73">
          <a:extLst>
            <a:ext uri="{FF2B5EF4-FFF2-40B4-BE49-F238E27FC236}">
              <a16:creationId xmlns:a16="http://schemas.microsoft.com/office/drawing/2014/main" id="{C552B21C-D7D5-42CE-A383-0EBEB1E763B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21" name="Text Box 74">
          <a:extLst>
            <a:ext uri="{FF2B5EF4-FFF2-40B4-BE49-F238E27FC236}">
              <a16:creationId xmlns:a16="http://schemas.microsoft.com/office/drawing/2014/main" id="{E2471DBA-9402-44D6-981D-5CA71C3B1FC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22" name="Text Box 75">
          <a:extLst>
            <a:ext uri="{FF2B5EF4-FFF2-40B4-BE49-F238E27FC236}">
              <a16:creationId xmlns:a16="http://schemas.microsoft.com/office/drawing/2014/main" id="{A5C0C1DE-FDAE-4243-B5BD-DD7106CEC75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23" name="Text Box 76">
          <a:extLst>
            <a:ext uri="{FF2B5EF4-FFF2-40B4-BE49-F238E27FC236}">
              <a16:creationId xmlns:a16="http://schemas.microsoft.com/office/drawing/2014/main" id="{D203770D-8A2B-4522-8C68-0070E3C4E03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24" name="Text Box 77">
          <a:extLst>
            <a:ext uri="{FF2B5EF4-FFF2-40B4-BE49-F238E27FC236}">
              <a16:creationId xmlns:a16="http://schemas.microsoft.com/office/drawing/2014/main" id="{F8822F61-F944-4E26-8DCA-66571497557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25" name="Text Box 78">
          <a:extLst>
            <a:ext uri="{FF2B5EF4-FFF2-40B4-BE49-F238E27FC236}">
              <a16:creationId xmlns:a16="http://schemas.microsoft.com/office/drawing/2014/main" id="{41C9ABF6-C787-4AAE-BF68-987DA8738EC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26" name="Text Box 79">
          <a:extLst>
            <a:ext uri="{FF2B5EF4-FFF2-40B4-BE49-F238E27FC236}">
              <a16:creationId xmlns:a16="http://schemas.microsoft.com/office/drawing/2014/main" id="{17806F53-DA9B-466E-94B1-CC63F517595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27" name="Text Box 80">
          <a:extLst>
            <a:ext uri="{FF2B5EF4-FFF2-40B4-BE49-F238E27FC236}">
              <a16:creationId xmlns:a16="http://schemas.microsoft.com/office/drawing/2014/main" id="{93B8ED40-300A-40B3-8B36-586EDC19D3D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28" name="Text Box 81">
          <a:extLst>
            <a:ext uri="{FF2B5EF4-FFF2-40B4-BE49-F238E27FC236}">
              <a16:creationId xmlns:a16="http://schemas.microsoft.com/office/drawing/2014/main" id="{63997097-07D8-4C10-8EC7-018DD63808F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29" name="Text Box 82">
          <a:extLst>
            <a:ext uri="{FF2B5EF4-FFF2-40B4-BE49-F238E27FC236}">
              <a16:creationId xmlns:a16="http://schemas.microsoft.com/office/drawing/2014/main" id="{FAF6EC4A-3F02-473D-A66B-51263AD326E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30" name="Text Box 83">
          <a:extLst>
            <a:ext uri="{FF2B5EF4-FFF2-40B4-BE49-F238E27FC236}">
              <a16:creationId xmlns:a16="http://schemas.microsoft.com/office/drawing/2014/main" id="{15925580-90A2-4D99-882B-B0E7184B05D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31" name="Text Box 84">
          <a:extLst>
            <a:ext uri="{FF2B5EF4-FFF2-40B4-BE49-F238E27FC236}">
              <a16:creationId xmlns:a16="http://schemas.microsoft.com/office/drawing/2014/main" id="{9E67CC79-CAFB-45DC-B160-F8454A8E456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32" name="Text Box 85">
          <a:extLst>
            <a:ext uri="{FF2B5EF4-FFF2-40B4-BE49-F238E27FC236}">
              <a16:creationId xmlns:a16="http://schemas.microsoft.com/office/drawing/2014/main" id="{8232DAED-9E66-49FF-ACF3-0256705E70A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33" name="Text Box 86">
          <a:extLst>
            <a:ext uri="{FF2B5EF4-FFF2-40B4-BE49-F238E27FC236}">
              <a16:creationId xmlns:a16="http://schemas.microsoft.com/office/drawing/2014/main" id="{A702897B-13FC-40CA-8CFB-2646838D38F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34" name="Text Box 87">
          <a:extLst>
            <a:ext uri="{FF2B5EF4-FFF2-40B4-BE49-F238E27FC236}">
              <a16:creationId xmlns:a16="http://schemas.microsoft.com/office/drawing/2014/main" id="{D1D936ED-C824-4FFF-AFB2-55B8B26C2A3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35" name="Text Box 88">
          <a:extLst>
            <a:ext uri="{FF2B5EF4-FFF2-40B4-BE49-F238E27FC236}">
              <a16:creationId xmlns:a16="http://schemas.microsoft.com/office/drawing/2014/main" id="{EA68C818-FCA0-40CE-8370-E272B0D5582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36" name="Text Box 89">
          <a:extLst>
            <a:ext uri="{FF2B5EF4-FFF2-40B4-BE49-F238E27FC236}">
              <a16:creationId xmlns:a16="http://schemas.microsoft.com/office/drawing/2014/main" id="{3F748EA0-A460-4FD0-9D3E-14062A20ABC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37" name="Text Box 90">
          <a:extLst>
            <a:ext uri="{FF2B5EF4-FFF2-40B4-BE49-F238E27FC236}">
              <a16:creationId xmlns:a16="http://schemas.microsoft.com/office/drawing/2014/main" id="{3B8FE2D9-2946-47FB-A54F-746006A87E4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38" name="Text Box 91">
          <a:extLst>
            <a:ext uri="{FF2B5EF4-FFF2-40B4-BE49-F238E27FC236}">
              <a16:creationId xmlns:a16="http://schemas.microsoft.com/office/drawing/2014/main" id="{F92A1A85-A40A-4CC1-91CB-08F4AD73C21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39" name="Text Box 92">
          <a:extLst>
            <a:ext uri="{FF2B5EF4-FFF2-40B4-BE49-F238E27FC236}">
              <a16:creationId xmlns:a16="http://schemas.microsoft.com/office/drawing/2014/main" id="{40CAFBCE-702F-476C-B49C-BA429D0492F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40" name="Text Box 93">
          <a:extLst>
            <a:ext uri="{FF2B5EF4-FFF2-40B4-BE49-F238E27FC236}">
              <a16:creationId xmlns:a16="http://schemas.microsoft.com/office/drawing/2014/main" id="{336F4BEB-F5E9-4511-8A2B-26929FC1901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41" name="Text Box 94">
          <a:extLst>
            <a:ext uri="{FF2B5EF4-FFF2-40B4-BE49-F238E27FC236}">
              <a16:creationId xmlns:a16="http://schemas.microsoft.com/office/drawing/2014/main" id="{90FDF119-2B41-4139-A081-F6F4019DE78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42" name="Text Box 95">
          <a:extLst>
            <a:ext uri="{FF2B5EF4-FFF2-40B4-BE49-F238E27FC236}">
              <a16:creationId xmlns:a16="http://schemas.microsoft.com/office/drawing/2014/main" id="{8A9AC421-B935-475B-8642-9DED3DE4FB3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43" name="Text Box 96">
          <a:extLst>
            <a:ext uri="{FF2B5EF4-FFF2-40B4-BE49-F238E27FC236}">
              <a16:creationId xmlns:a16="http://schemas.microsoft.com/office/drawing/2014/main" id="{C4A11686-49CB-4F3D-BA9D-9EF167543C6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44" name="Text Box 97">
          <a:extLst>
            <a:ext uri="{FF2B5EF4-FFF2-40B4-BE49-F238E27FC236}">
              <a16:creationId xmlns:a16="http://schemas.microsoft.com/office/drawing/2014/main" id="{E1D301E3-0C94-4850-B9BD-558DECC6523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45" name="Text Box 98">
          <a:extLst>
            <a:ext uri="{FF2B5EF4-FFF2-40B4-BE49-F238E27FC236}">
              <a16:creationId xmlns:a16="http://schemas.microsoft.com/office/drawing/2014/main" id="{4CA2FD50-ED5B-4472-B36B-4761E679D96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46" name="Text Box 99">
          <a:extLst>
            <a:ext uri="{FF2B5EF4-FFF2-40B4-BE49-F238E27FC236}">
              <a16:creationId xmlns:a16="http://schemas.microsoft.com/office/drawing/2014/main" id="{3CA1C7BF-CFAD-4D42-BE3D-C629CFA12EC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47" name="Text Box 100">
          <a:extLst>
            <a:ext uri="{FF2B5EF4-FFF2-40B4-BE49-F238E27FC236}">
              <a16:creationId xmlns:a16="http://schemas.microsoft.com/office/drawing/2014/main" id="{41FA8A5F-9CBD-431E-8C3D-0CD9FCAA6E5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48" name="Text Box 101">
          <a:extLst>
            <a:ext uri="{FF2B5EF4-FFF2-40B4-BE49-F238E27FC236}">
              <a16:creationId xmlns:a16="http://schemas.microsoft.com/office/drawing/2014/main" id="{10487EDD-12BA-4372-AD4B-7AF8BF6BB80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49" name="Text Box 102">
          <a:extLst>
            <a:ext uri="{FF2B5EF4-FFF2-40B4-BE49-F238E27FC236}">
              <a16:creationId xmlns:a16="http://schemas.microsoft.com/office/drawing/2014/main" id="{2303AE24-17B5-42D0-BBCD-5D49D9C57E6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50" name="Text Box 103">
          <a:extLst>
            <a:ext uri="{FF2B5EF4-FFF2-40B4-BE49-F238E27FC236}">
              <a16:creationId xmlns:a16="http://schemas.microsoft.com/office/drawing/2014/main" id="{5A868257-9A35-482E-A6C1-695047EEEE6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51" name="Text Box 104">
          <a:extLst>
            <a:ext uri="{FF2B5EF4-FFF2-40B4-BE49-F238E27FC236}">
              <a16:creationId xmlns:a16="http://schemas.microsoft.com/office/drawing/2014/main" id="{8D4ABB5C-4557-4550-8F9C-4A29F7468C3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52" name="Text Box 105">
          <a:extLst>
            <a:ext uri="{FF2B5EF4-FFF2-40B4-BE49-F238E27FC236}">
              <a16:creationId xmlns:a16="http://schemas.microsoft.com/office/drawing/2014/main" id="{658019FD-59F8-4F66-B603-D7206F64AFD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53" name="Text Box 106">
          <a:extLst>
            <a:ext uri="{FF2B5EF4-FFF2-40B4-BE49-F238E27FC236}">
              <a16:creationId xmlns:a16="http://schemas.microsoft.com/office/drawing/2014/main" id="{14938F58-6098-4FF7-AB86-D9793D7E436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54" name="Text Box 107">
          <a:extLst>
            <a:ext uri="{FF2B5EF4-FFF2-40B4-BE49-F238E27FC236}">
              <a16:creationId xmlns:a16="http://schemas.microsoft.com/office/drawing/2014/main" id="{C55CA032-F169-4915-886E-50B1B89F4EA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55" name="Text Box 108">
          <a:extLst>
            <a:ext uri="{FF2B5EF4-FFF2-40B4-BE49-F238E27FC236}">
              <a16:creationId xmlns:a16="http://schemas.microsoft.com/office/drawing/2014/main" id="{5FEF6CAF-C822-4038-ADA8-C2A8B4F1622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56" name="Text Box 109">
          <a:extLst>
            <a:ext uri="{FF2B5EF4-FFF2-40B4-BE49-F238E27FC236}">
              <a16:creationId xmlns:a16="http://schemas.microsoft.com/office/drawing/2014/main" id="{7E78982F-BB95-4522-A3EF-A404407C503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57" name="Text Box 110">
          <a:extLst>
            <a:ext uri="{FF2B5EF4-FFF2-40B4-BE49-F238E27FC236}">
              <a16:creationId xmlns:a16="http://schemas.microsoft.com/office/drawing/2014/main" id="{D28DC723-F81C-4628-845A-156A852D702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58" name="Text Box 111">
          <a:extLst>
            <a:ext uri="{FF2B5EF4-FFF2-40B4-BE49-F238E27FC236}">
              <a16:creationId xmlns:a16="http://schemas.microsoft.com/office/drawing/2014/main" id="{7870CFCA-736B-47B6-AE77-24419C66A61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59" name="Text Box 112">
          <a:extLst>
            <a:ext uri="{FF2B5EF4-FFF2-40B4-BE49-F238E27FC236}">
              <a16:creationId xmlns:a16="http://schemas.microsoft.com/office/drawing/2014/main" id="{92928D64-A821-4785-9162-AFA66E1DD51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60" name="Text Box 113">
          <a:extLst>
            <a:ext uri="{FF2B5EF4-FFF2-40B4-BE49-F238E27FC236}">
              <a16:creationId xmlns:a16="http://schemas.microsoft.com/office/drawing/2014/main" id="{CDF90ACB-7802-41A2-82F6-62870FF7B07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61" name="Text Box 114">
          <a:extLst>
            <a:ext uri="{FF2B5EF4-FFF2-40B4-BE49-F238E27FC236}">
              <a16:creationId xmlns:a16="http://schemas.microsoft.com/office/drawing/2014/main" id="{9E7A6CC9-7322-484D-9196-0DEF6CA2A35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62" name="Text Box 115">
          <a:extLst>
            <a:ext uri="{FF2B5EF4-FFF2-40B4-BE49-F238E27FC236}">
              <a16:creationId xmlns:a16="http://schemas.microsoft.com/office/drawing/2014/main" id="{BEA8965D-0A4B-41AA-9564-567AFB1B7D2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63" name="Text Box 116">
          <a:extLst>
            <a:ext uri="{FF2B5EF4-FFF2-40B4-BE49-F238E27FC236}">
              <a16:creationId xmlns:a16="http://schemas.microsoft.com/office/drawing/2014/main" id="{382C3622-57C1-4C7A-A0AF-27302FE1CB9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64" name="Text Box 117">
          <a:extLst>
            <a:ext uri="{FF2B5EF4-FFF2-40B4-BE49-F238E27FC236}">
              <a16:creationId xmlns:a16="http://schemas.microsoft.com/office/drawing/2014/main" id="{BB78723D-FFB2-4990-8199-055375248C9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65" name="Text Box 118">
          <a:extLst>
            <a:ext uri="{FF2B5EF4-FFF2-40B4-BE49-F238E27FC236}">
              <a16:creationId xmlns:a16="http://schemas.microsoft.com/office/drawing/2014/main" id="{CF422170-5B00-4556-9065-FB2F6822E38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66" name="Text Box 119">
          <a:extLst>
            <a:ext uri="{FF2B5EF4-FFF2-40B4-BE49-F238E27FC236}">
              <a16:creationId xmlns:a16="http://schemas.microsoft.com/office/drawing/2014/main" id="{988EA736-1C47-4A34-8E63-DFD7CC05AA2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67" name="Text Box 120">
          <a:extLst>
            <a:ext uri="{FF2B5EF4-FFF2-40B4-BE49-F238E27FC236}">
              <a16:creationId xmlns:a16="http://schemas.microsoft.com/office/drawing/2014/main" id="{93B334E9-A99B-43E2-968F-BBDE1BAB428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68" name="Text Box 121">
          <a:extLst>
            <a:ext uri="{FF2B5EF4-FFF2-40B4-BE49-F238E27FC236}">
              <a16:creationId xmlns:a16="http://schemas.microsoft.com/office/drawing/2014/main" id="{A948D1B5-F2B5-4ED1-B165-A75D94B112F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69" name="Text Box 122">
          <a:extLst>
            <a:ext uri="{FF2B5EF4-FFF2-40B4-BE49-F238E27FC236}">
              <a16:creationId xmlns:a16="http://schemas.microsoft.com/office/drawing/2014/main" id="{9BEF6B85-FD07-4E9E-B2D6-DFD350A5496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70" name="Text Box 123">
          <a:extLst>
            <a:ext uri="{FF2B5EF4-FFF2-40B4-BE49-F238E27FC236}">
              <a16:creationId xmlns:a16="http://schemas.microsoft.com/office/drawing/2014/main" id="{29FB5B2A-379F-4485-A6C9-1F10640B382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71" name="Text Box 124">
          <a:extLst>
            <a:ext uri="{FF2B5EF4-FFF2-40B4-BE49-F238E27FC236}">
              <a16:creationId xmlns:a16="http://schemas.microsoft.com/office/drawing/2014/main" id="{636EE052-6926-4C44-935C-2029316D963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72" name="Text Box 125">
          <a:extLst>
            <a:ext uri="{FF2B5EF4-FFF2-40B4-BE49-F238E27FC236}">
              <a16:creationId xmlns:a16="http://schemas.microsoft.com/office/drawing/2014/main" id="{96ECAAC0-60C5-4808-BE09-BC30FC8B68E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73" name="Text Box 126">
          <a:extLst>
            <a:ext uri="{FF2B5EF4-FFF2-40B4-BE49-F238E27FC236}">
              <a16:creationId xmlns:a16="http://schemas.microsoft.com/office/drawing/2014/main" id="{8393AFC1-995D-4BA2-974D-14FAE863FF5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74" name="Text Box 127">
          <a:extLst>
            <a:ext uri="{FF2B5EF4-FFF2-40B4-BE49-F238E27FC236}">
              <a16:creationId xmlns:a16="http://schemas.microsoft.com/office/drawing/2014/main" id="{449A30BD-E662-4D97-9B79-8F7F38CAADD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75" name="Text Box 128">
          <a:extLst>
            <a:ext uri="{FF2B5EF4-FFF2-40B4-BE49-F238E27FC236}">
              <a16:creationId xmlns:a16="http://schemas.microsoft.com/office/drawing/2014/main" id="{B5230118-ECF0-40C6-BCDC-405895D20BE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76" name="Text Box 129">
          <a:extLst>
            <a:ext uri="{FF2B5EF4-FFF2-40B4-BE49-F238E27FC236}">
              <a16:creationId xmlns:a16="http://schemas.microsoft.com/office/drawing/2014/main" id="{DFAFEE1F-751F-48C7-A9DD-947F0091EBE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77" name="Text Box 130">
          <a:extLst>
            <a:ext uri="{FF2B5EF4-FFF2-40B4-BE49-F238E27FC236}">
              <a16:creationId xmlns:a16="http://schemas.microsoft.com/office/drawing/2014/main" id="{76525FED-D539-48BA-A33F-507D1A4EEB1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78" name="Text Box 131">
          <a:extLst>
            <a:ext uri="{FF2B5EF4-FFF2-40B4-BE49-F238E27FC236}">
              <a16:creationId xmlns:a16="http://schemas.microsoft.com/office/drawing/2014/main" id="{A7C43993-0FA0-43FC-B478-0348C7920A2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79" name="Text Box 132">
          <a:extLst>
            <a:ext uri="{FF2B5EF4-FFF2-40B4-BE49-F238E27FC236}">
              <a16:creationId xmlns:a16="http://schemas.microsoft.com/office/drawing/2014/main" id="{87436429-A2E9-407F-A5A6-096C5AA9826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80" name="Text Box 133">
          <a:extLst>
            <a:ext uri="{FF2B5EF4-FFF2-40B4-BE49-F238E27FC236}">
              <a16:creationId xmlns:a16="http://schemas.microsoft.com/office/drawing/2014/main" id="{D26A859C-4B3F-46C9-AF85-5D9F70CD377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81" name="Text Box 134">
          <a:extLst>
            <a:ext uri="{FF2B5EF4-FFF2-40B4-BE49-F238E27FC236}">
              <a16:creationId xmlns:a16="http://schemas.microsoft.com/office/drawing/2014/main" id="{4DADAEA9-74D4-44E3-8965-68D2961DE35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82" name="Text Box 135">
          <a:extLst>
            <a:ext uri="{FF2B5EF4-FFF2-40B4-BE49-F238E27FC236}">
              <a16:creationId xmlns:a16="http://schemas.microsoft.com/office/drawing/2014/main" id="{3DD74A89-B815-4159-80BC-2EEBDEF5120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83" name="Text Box 136">
          <a:extLst>
            <a:ext uri="{FF2B5EF4-FFF2-40B4-BE49-F238E27FC236}">
              <a16:creationId xmlns:a16="http://schemas.microsoft.com/office/drawing/2014/main" id="{A9FA4CC7-AAB8-4FCC-8741-D7ABE199E0B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84" name="Text Box 137">
          <a:extLst>
            <a:ext uri="{FF2B5EF4-FFF2-40B4-BE49-F238E27FC236}">
              <a16:creationId xmlns:a16="http://schemas.microsoft.com/office/drawing/2014/main" id="{62B42E5F-BC55-4AF8-9DAC-8A95A059F0C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85" name="Text Box 138">
          <a:extLst>
            <a:ext uri="{FF2B5EF4-FFF2-40B4-BE49-F238E27FC236}">
              <a16:creationId xmlns:a16="http://schemas.microsoft.com/office/drawing/2014/main" id="{2AD4DB14-0C25-45ED-9BC4-231E44C505B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86" name="Text Box 139">
          <a:extLst>
            <a:ext uri="{FF2B5EF4-FFF2-40B4-BE49-F238E27FC236}">
              <a16:creationId xmlns:a16="http://schemas.microsoft.com/office/drawing/2014/main" id="{B070C5A9-99CE-4E9A-8CD9-20D99775878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87" name="Text Box 140">
          <a:extLst>
            <a:ext uri="{FF2B5EF4-FFF2-40B4-BE49-F238E27FC236}">
              <a16:creationId xmlns:a16="http://schemas.microsoft.com/office/drawing/2014/main" id="{9BE0BCD8-7934-42F1-BFB6-ABA0AF4A1B9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88" name="Text Box 141">
          <a:extLst>
            <a:ext uri="{FF2B5EF4-FFF2-40B4-BE49-F238E27FC236}">
              <a16:creationId xmlns:a16="http://schemas.microsoft.com/office/drawing/2014/main" id="{92C55854-E96A-4761-8E69-32B883E403D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89" name="Text Box 142">
          <a:extLst>
            <a:ext uri="{FF2B5EF4-FFF2-40B4-BE49-F238E27FC236}">
              <a16:creationId xmlns:a16="http://schemas.microsoft.com/office/drawing/2014/main" id="{A09EBE1E-E545-4A68-87FE-CB0BF165C55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90" name="Text Box 143">
          <a:extLst>
            <a:ext uri="{FF2B5EF4-FFF2-40B4-BE49-F238E27FC236}">
              <a16:creationId xmlns:a16="http://schemas.microsoft.com/office/drawing/2014/main" id="{EE1950CD-015D-4226-AE5A-C4FBEEE00EF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91" name="Text Box 144">
          <a:extLst>
            <a:ext uri="{FF2B5EF4-FFF2-40B4-BE49-F238E27FC236}">
              <a16:creationId xmlns:a16="http://schemas.microsoft.com/office/drawing/2014/main" id="{9C48F366-323F-453E-BBFD-7FCEEAAB454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92" name="Text Box 145">
          <a:extLst>
            <a:ext uri="{FF2B5EF4-FFF2-40B4-BE49-F238E27FC236}">
              <a16:creationId xmlns:a16="http://schemas.microsoft.com/office/drawing/2014/main" id="{254FFE13-8EC4-4D6A-9593-A29F268AB72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93" name="Text Box 146">
          <a:extLst>
            <a:ext uri="{FF2B5EF4-FFF2-40B4-BE49-F238E27FC236}">
              <a16:creationId xmlns:a16="http://schemas.microsoft.com/office/drawing/2014/main" id="{2F482B03-DD63-4985-BA7C-483F4C4A29D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94" name="Text Box 147">
          <a:extLst>
            <a:ext uri="{FF2B5EF4-FFF2-40B4-BE49-F238E27FC236}">
              <a16:creationId xmlns:a16="http://schemas.microsoft.com/office/drawing/2014/main" id="{F348BE41-D7CA-4DDE-9673-360C7EE21BE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95" name="Text Box 148">
          <a:extLst>
            <a:ext uri="{FF2B5EF4-FFF2-40B4-BE49-F238E27FC236}">
              <a16:creationId xmlns:a16="http://schemas.microsoft.com/office/drawing/2014/main" id="{63373E06-ED8E-49DE-B1EE-939C109D412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96" name="Text Box 149">
          <a:extLst>
            <a:ext uri="{FF2B5EF4-FFF2-40B4-BE49-F238E27FC236}">
              <a16:creationId xmlns:a16="http://schemas.microsoft.com/office/drawing/2014/main" id="{422988C7-EE03-4AF2-B2BB-6DF01719B8A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97" name="Text Box 150">
          <a:extLst>
            <a:ext uri="{FF2B5EF4-FFF2-40B4-BE49-F238E27FC236}">
              <a16:creationId xmlns:a16="http://schemas.microsoft.com/office/drawing/2014/main" id="{9E86E5D1-252F-4491-8D31-0BA3E403EF2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98" name="Text Box 151">
          <a:extLst>
            <a:ext uri="{FF2B5EF4-FFF2-40B4-BE49-F238E27FC236}">
              <a16:creationId xmlns:a16="http://schemas.microsoft.com/office/drawing/2014/main" id="{2DDC3803-8C02-4D9A-B2E2-A61179C5AF8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499" name="Text Box 152">
          <a:extLst>
            <a:ext uri="{FF2B5EF4-FFF2-40B4-BE49-F238E27FC236}">
              <a16:creationId xmlns:a16="http://schemas.microsoft.com/office/drawing/2014/main" id="{9F5073B9-3726-4526-BE2D-56ECD512764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00" name="Text Box 153">
          <a:extLst>
            <a:ext uri="{FF2B5EF4-FFF2-40B4-BE49-F238E27FC236}">
              <a16:creationId xmlns:a16="http://schemas.microsoft.com/office/drawing/2014/main" id="{2CA19E6E-63DB-42C1-9192-95D314C2766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01" name="Text Box 154">
          <a:extLst>
            <a:ext uri="{FF2B5EF4-FFF2-40B4-BE49-F238E27FC236}">
              <a16:creationId xmlns:a16="http://schemas.microsoft.com/office/drawing/2014/main" id="{9E1AEDC4-C0F9-442C-B9DB-5FA8C6F3172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02" name="Text Box 155">
          <a:extLst>
            <a:ext uri="{FF2B5EF4-FFF2-40B4-BE49-F238E27FC236}">
              <a16:creationId xmlns:a16="http://schemas.microsoft.com/office/drawing/2014/main" id="{DA7FD7F3-B7AD-411E-B45C-F5D658CADFF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03" name="Text Box 156">
          <a:extLst>
            <a:ext uri="{FF2B5EF4-FFF2-40B4-BE49-F238E27FC236}">
              <a16:creationId xmlns:a16="http://schemas.microsoft.com/office/drawing/2014/main" id="{75821E8B-7C51-42A2-B7E4-481586F6C3F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04" name="Text Box 157">
          <a:extLst>
            <a:ext uri="{FF2B5EF4-FFF2-40B4-BE49-F238E27FC236}">
              <a16:creationId xmlns:a16="http://schemas.microsoft.com/office/drawing/2014/main" id="{E2875341-1C5C-4234-8DA7-02D07C58C6D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05" name="Text Box 158">
          <a:extLst>
            <a:ext uri="{FF2B5EF4-FFF2-40B4-BE49-F238E27FC236}">
              <a16:creationId xmlns:a16="http://schemas.microsoft.com/office/drawing/2014/main" id="{9668972A-8DEB-41AC-A80A-C8CD540A5A2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06" name="Text Box 159">
          <a:extLst>
            <a:ext uri="{FF2B5EF4-FFF2-40B4-BE49-F238E27FC236}">
              <a16:creationId xmlns:a16="http://schemas.microsoft.com/office/drawing/2014/main" id="{A2E8270E-48FD-4DE8-BD36-90385F515E1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07" name="Text Box 160">
          <a:extLst>
            <a:ext uri="{FF2B5EF4-FFF2-40B4-BE49-F238E27FC236}">
              <a16:creationId xmlns:a16="http://schemas.microsoft.com/office/drawing/2014/main" id="{1C326A89-5C11-4DC6-8DA1-B059AB68EAC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08" name="Text Box 161">
          <a:extLst>
            <a:ext uri="{FF2B5EF4-FFF2-40B4-BE49-F238E27FC236}">
              <a16:creationId xmlns:a16="http://schemas.microsoft.com/office/drawing/2014/main" id="{8EA83A89-4230-46C2-A9B6-A6526F1F7AE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09" name="Text Box 162">
          <a:extLst>
            <a:ext uri="{FF2B5EF4-FFF2-40B4-BE49-F238E27FC236}">
              <a16:creationId xmlns:a16="http://schemas.microsoft.com/office/drawing/2014/main" id="{3C97ACBA-3E9C-4AFE-B56E-29FDAE451BB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10" name="Text Box 163">
          <a:extLst>
            <a:ext uri="{FF2B5EF4-FFF2-40B4-BE49-F238E27FC236}">
              <a16:creationId xmlns:a16="http://schemas.microsoft.com/office/drawing/2014/main" id="{1030C499-ED3F-4E78-9958-5C946B6D22C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11" name="Text Box 164">
          <a:extLst>
            <a:ext uri="{FF2B5EF4-FFF2-40B4-BE49-F238E27FC236}">
              <a16:creationId xmlns:a16="http://schemas.microsoft.com/office/drawing/2014/main" id="{BB2E9CCD-2B36-4CE5-AD8E-B30320C9CB6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12" name="Text Box 165">
          <a:extLst>
            <a:ext uri="{FF2B5EF4-FFF2-40B4-BE49-F238E27FC236}">
              <a16:creationId xmlns:a16="http://schemas.microsoft.com/office/drawing/2014/main" id="{8C4F4885-92F0-4747-8534-B19BFD66991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13" name="Text Box 166">
          <a:extLst>
            <a:ext uri="{FF2B5EF4-FFF2-40B4-BE49-F238E27FC236}">
              <a16:creationId xmlns:a16="http://schemas.microsoft.com/office/drawing/2014/main" id="{71B9B9B7-0FD2-4838-B9EA-AE9D03B9214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14" name="Text Box 167">
          <a:extLst>
            <a:ext uri="{FF2B5EF4-FFF2-40B4-BE49-F238E27FC236}">
              <a16:creationId xmlns:a16="http://schemas.microsoft.com/office/drawing/2014/main" id="{47DC983E-87BB-4D85-8CDD-561D34CE6AC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15" name="Text Box 168">
          <a:extLst>
            <a:ext uri="{FF2B5EF4-FFF2-40B4-BE49-F238E27FC236}">
              <a16:creationId xmlns:a16="http://schemas.microsoft.com/office/drawing/2014/main" id="{09D7C56A-7031-4D9B-9A27-A31783DEDFA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16" name="Text Box 169">
          <a:extLst>
            <a:ext uri="{FF2B5EF4-FFF2-40B4-BE49-F238E27FC236}">
              <a16:creationId xmlns:a16="http://schemas.microsoft.com/office/drawing/2014/main" id="{2496C30F-AB36-40A4-BEB2-73524D9F22F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17" name="Text Box 170">
          <a:extLst>
            <a:ext uri="{FF2B5EF4-FFF2-40B4-BE49-F238E27FC236}">
              <a16:creationId xmlns:a16="http://schemas.microsoft.com/office/drawing/2014/main" id="{3F49EA95-E1C9-4098-9D82-87BCF0209A6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18" name="Text Box 171">
          <a:extLst>
            <a:ext uri="{FF2B5EF4-FFF2-40B4-BE49-F238E27FC236}">
              <a16:creationId xmlns:a16="http://schemas.microsoft.com/office/drawing/2014/main" id="{55A0C26B-85DB-4E9E-B419-2467E9C5E7F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19" name="Text Box 172">
          <a:extLst>
            <a:ext uri="{FF2B5EF4-FFF2-40B4-BE49-F238E27FC236}">
              <a16:creationId xmlns:a16="http://schemas.microsoft.com/office/drawing/2014/main" id="{81BE583F-FFFC-40F5-B31A-EC9EACB8EA2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20" name="Text Box 173">
          <a:extLst>
            <a:ext uri="{FF2B5EF4-FFF2-40B4-BE49-F238E27FC236}">
              <a16:creationId xmlns:a16="http://schemas.microsoft.com/office/drawing/2014/main" id="{E2879571-718E-4E13-AA54-C5B6FB2ED5B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21" name="Text Box 174">
          <a:extLst>
            <a:ext uri="{FF2B5EF4-FFF2-40B4-BE49-F238E27FC236}">
              <a16:creationId xmlns:a16="http://schemas.microsoft.com/office/drawing/2014/main" id="{CDE21C4C-52B0-4B6E-BC02-D0E7AA883AC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22" name="Text Box 175">
          <a:extLst>
            <a:ext uri="{FF2B5EF4-FFF2-40B4-BE49-F238E27FC236}">
              <a16:creationId xmlns:a16="http://schemas.microsoft.com/office/drawing/2014/main" id="{D182FC72-EDCA-47F2-A904-9CA030B5FA2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23" name="Text Box 176">
          <a:extLst>
            <a:ext uri="{FF2B5EF4-FFF2-40B4-BE49-F238E27FC236}">
              <a16:creationId xmlns:a16="http://schemas.microsoft.com/office/drawing/2014/main" id="{B76E35BB-66C4-4B8F-B84B-031B3F3BBFA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24" name="Text Box 177">
          <a:extLst>
            <a:ext uri="{FF2B5EF4-FFF2-40B4-BE49-F238E27FC236}">
              <a16:creationId xmlns:a16="http://schemas.microsoft.com/office/drawing/2014/main" id="{6F7F5E4B-E8FA-4653-AEA7-E922FFE1A1C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25" name="Text Box 178">
          <a:extLst>
            <a:ext uri="{FF2B5EF4-FFF2-40B4-BE49-F238E27FC236}">
              <a16:creationId xmlns:a16="http://schemas.microsoft.com/office/drawing/2014/main" id="{8816F817-933C-4EBF-A4F9-ABE41DAB3EC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26" name="Text Box 179">
          <a:extLst>
            <a:ext uri="{FF2B5EF4-FFF2-40B4-BE49-F238E27FC236}">
              <a16:creationId xmlns:a16="http://schemas.microsoft.com/office/drawing/2014/main" id="{27F4CB07-80CF-46D3-A8B3-42FDDCFFC19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27" name="Text Box 180">
          <a:extLst>
            <a:ext uri="{FF2B5EF4-FFF2-40B4-BE49-F238E27FC236}">
              <a16:creationId xmlns:a16="http://schemas.microsoft.com/office/drawing/2014/main" id="{E3F7651F-2AFE-4569-B111-9A38DE2822F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28" name="Text Box 181">
          <a:extLst>
            <a:ext uri="{FF2B5EF4-FFF2-40B4-BE49-F238E27FC236}">
              <a16:creationId xmlns:a16="http://schemas.microsoft.com/office/drawing/2014/main" id="{A1B1B8D5-A894-4FA4-A021-0DE51848E99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29" name="Text Box 182">
          <a:extLst>
            <a:ext uri="{FF2B5EF4-FFF2-40B4-BE49-F238E27FC236}">
              <a16:creationId xmlns:a16="http://schemas.microsoft.com/office/drawing/2014/main" id="{113FB16B-4969-4A07-841E-361BC8259BF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30" name="Text Box 183">
          <a:extLst>
            <a:ext uri="{FF2B5EF4-FFF2-40B4-BE49-F238E27FC236}">
              <a16:creationId xmlns:a16="http://schemas.microsoft.com/office/drawing/2014/main" id="{6A8CD801-E664-462F-B0F9-E4ECA393C5E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31" name="Text Box 184">
          <a:extLst>
            <a:ext uri="{FF2B5EF4-FFF2-40B4-BE49-F238E27FC236}">
              <a16:creationId xmlns:a16="http://schemas.microsoft.com/office/drawing/2014/main" id="{978333A0-32B3-4E4E-AA35-4AEA3A5BAFC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32" name="Text Box 185">
          <a:extLst>
            <a:ext uri="{FF2B5EF4-FFF2-40B4-BE49-F238E27FC236}">
              <a16:creationId xmlns:a16="http://schemas.microsoft.com/office/drawing/2014/main" id="{EB810DE9-B57B-4F87-A739-D5C38BBCCB4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33" name="Text Box 186">
          <a:extLst>
            <a:ext uri="{FF2B5EF4-FFF2-40B4-BE49-F238E27FC236}">
              <a16:creationId xmlns:a16="http://schemas.microsoft.com/office/drawing/2014/main" id="{3C175D13-BF63-4D8F-B246-D728E40CEA0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34" name="Text Box 187">
          <a:extLst>
            <a:ext uri="{FF2B5EF4-FFF2-40B4-BE49-F238E27FC236}">
              <a16:creationId xmlns:a16="http://schemas.microsoft.com/office/drawing/2014/main" id="{BF3F3215-ADC7-494A-AD87-27777BCB8CA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35" name="Text Box 188">
          <a:extLst>
            <a:ext uri="{FF2B5EF4-FFF2-40B4-BE49-F238E27FC236}">
              <a16:creationId xmlns:a16="http://schemas.microsoft.com/office/drawing/2014/main" id="{FBB222BE-58FB-45BD-BC2A-9CD6653F02B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36" name="Text Box 189">
          <a:extLst>
            <a:ext uri="{FF2B5EF4-FFF2-40B4-BE49-F238E27FC236}">
              <a16:creationId xmlns:a16="http://schemas.microsoft.com/office/drawing/2014/main" id="{4019AE09-6A9C-4E84-B1FD-86261E4F94D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37" name="Text Box 190">
          <a:extLst>
            <a:ext uri="{FF2B5EF4-FFF2-40B4-BE49-F238E27FC236}">
              <a16:creationId xmlns:a16="http://schemas.microsoft.com/office/drawing/2014/main" id="{0ECB58E8-B9B5-41F9-85EC-BADE9B24E79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38" name="Text Box 191">
          <a:extLst>
            <a:ext uri="{FF2B5EF4-FFF2-40B4-BE49-F238E27FC236}">
              <a16:creationId xmlns:a16="http://schemas.microsoft.com/office/drawing/2014/main" id="{3AC68D96-67F8-4096-9A22-C9DF4F4455A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39" name="Text Box 192">
          <a:extLst>
            <a:ext uri="{FF2B5EF4-FFF2-40B4-BE49-F238E27FC236}">
              <a16:creationId xmlns:a16="http://schemas.microsoft.com/office/drawing/2014/main" id="{4D4595EE-E4DB-41D9-A087-6E898FA668F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40" name="Text Box 193">
          <a:extLst>
            <a:ext uri="{FF2B5EF4-FFF2-40B4-BE49-F238E27FC236}">
              <a16:creationId xmlns:a16="http://schemas.microsoft.com/office/drawing/2014/main" id="{07350FEC-AE70-48E5-A586-4853C9669AE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41" name="Text Box 194">
          <a:extLst>
            <a:ext uri="{FF2B5EF4-FFF2-40B4-BE49-F238E27FC236}">
              <a16:creationId xmlns:a16="http://schemas.microsoft.com/office/drawing/2014/main" id="{74EF82E3-18B9-4B4D-B367-78CF2E86FC7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42" name="Text Box 195">
          <a:extLst>
            <a:ext uri="{FF2B5EF4-FFF2-40B4-BE49-F238E27FC236}">
              <a16:creationId xmlns:a16="http://schemas.microsoft.com/office/drawing/2014/main" id="{B85E000D-4047-4A3D-B797-FF68518807E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43" name="Text Box 196">
          <a:extLst>
            <a:ext uri="{FF2B5EF4-FFF2-40B4-BE49-F238E27FC236}">
              <a16:creationId xmlns:a16="http://schemas.microsoft.com/office/drawing/2014/main" id="{81ADB1CE-15AD-4004-B5FE-3DD05C736C8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44" name="Text Box 197">
          <a:extLst>
            <a:ext uri="{FF2B5EF4-FFF2-40B4-BE49-F238E27FC236}">
              <a16:creationId xmlns:a16="http://schemas.microsoft.com/office/drawing/2014/main" id="{81F3B63F-C989-42EA-B2E8-8125AC4771E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45" name="Text Box 198">
          <a:extLst>
            <a:ext uri="{FF2B5EF4-FFF2-40B4-BE49-F238E27FC236}">
              <a16:creationId xmlns:a16="http://schemas.microsoft.com/office/drawing/2014/main" id="{62D39AA6-0356-41E0-823E-5353FAEA808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46" name="Text Box 199">
          <a:extLst>
            <a:ext uri="{FF2B5EF4-FFF2-40B4-BE49-F238E27FC236}">
              <a16:creationId xmlns:a16="http://schemas.microsoft.com/office/drawing/2014/main" id="{CA3518E4-6C86-434F-9217-D7E3568CF32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47" name="Text Box 200">
          <a:extLst>
            <a:ext uri="{FF2B5EF4-FFF2-40B4-BE49-F238E27FC236}">
              <a16:creationId xmlns:a16="http://schemas.microsoft.com/office/drawing/2014/main" id="{1494E2A7-DB70-41DC-8406-EAC890DE5B8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48" name="Text Box 201">
          <a:extLst>
            <a:ext uri="{FF2B5EF4-FFF2-40B4-BE49-F238E27FC236}">
              <a16:creationId xmlns:a16="http://schemas.microsoft.com/office/drawing/2014/main" id="{EC4D547D-74F0-4ED8-958A-F65DA94441F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49" name="Text Box 202">
          <a:extLst>
            <a:ext uri="{FF2B5EF4-FFF2-40B4-BE49-F238E27FC236}">
              <a16:creationId xmlns:a16="http://schemas.microsoft.com/office/drawing/2014/main" id="{09422343-7160-4E5B-8571-47CE49D804F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50" name="Text Box 203">
          <a:extLst>
            <a:ext uri="{FF2B5EF4-FFF2-40B4-BE49-F238E27FC236}">
              <a16:creationId xmlns:a16="http://schemas.microsoft.com/office/drawing/2014/main" id="{D3C3A951-FD9F-4E59-9A2B-82B0C3A8331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51" name="Text Box 204">
          <a:extLst>
            <a:ext uri="{FF2B5EF4-FFF2-40B4-BE49-F238E27FC236}">
              <a16:creationId xmlns:a16="http://schemas.microsoft.com/office/drawing/2014/main" id="{A2CF7659-777E-4A56-9118-4DCADAB2E9D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52" name="Text Box 205">
          <a:extLst>
            <a:ext uri="{FF2B5EF4-FFF2-40B4-BE49-F238E27FC236}">
              <a16:creationId xmlns:a16="http://schemas.microsoft.com/office/drawing/2014/main" id="{BD0426BF-DAD4-4878-88EB-85796A1DF60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53" name="Text Box 206">
          <a:extLst>
            <a:ext uri="{FF2B5EF4-FFF2-40B4-BE49-F238E27FC236}">
              <a16:creationId xmlns:a16="http://schemas.microsoft.com/office/drawing/2014/main" id="{2F1E1010-AAD0-4FCE-A9D8-4B061ECBCF5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54" name="Text Box 207">
          <a:extLst>
            <a:ext uri="{FF2B5EF4-FFF2-40B4-BE49-F238E27FC236}">
              <a16:creationId xmlns:a16="http://schemas.microsoft.com/office/drawing/2014/main" id="{F6B3089D-9734-4ED1-A1A6-9979BFE94AB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55" name="Text Box 208">
          <a:extLst>
            <a:ext uri="{FF2B5EF4-FFF2-40B4-BE49-F238E27FC236}">
              <a16:creationId xmlns:a16="http://schemas.microsoft.com/office/drawing/2014/main" id="{8781DE24-3DF7-4010-9C81-E9155A72C5E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56" name="Text Box 209">
          <a:extLst>
            <a:ext uri="{FF2B5EF4-FFF2-40B4-BE49-F238E27FC236}">
              <a16:creationId xmlns:a16="http://schemas.microsoft.com/office/drawing/2014/main" id="{319B41F2-DAFB-4052-A787-7CCFE3E9803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57" name="Text Box 210">
          <a:extLst>
            <a:ext uri="{FF2B5EF4-FFF2-40B4-BE49-F238E27FC236}">
              <a16:creationId xmlns:a16="http://schemas.microsoft.com/office/drawing/2014/main" id="{DBB23CF4-9C40-4373-BB26-A5F4BF2701C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58" name="Text Box 211">
          <a:extLst>
            <a:ext uri="{FF2B5EF4-FFF2-40B4-BE49-F238E27FC236}">
              <a16:creationId xmlns:a16="http://schemas.microsoft.com/office/drawing/2014/main" id="{87F28076-68B6-4EA1-AE4E-6319E3EFE5A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59" name="Text Box 212">
          <a:extLst>
            <a:ext uri="{FF2B5EF4-FFF2-40B4-BE49-F238E27FC236}">
              <a16:creationId xmlns:a16="http://schemas.microsoft.com/office/drawing/2014/main" id="{E25A3975-0193-42D4-B9AA-B8921A09EB6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60" name="Text Box 213">
          <a:extLst>
            <a:ext uri="{FF2B5EF4-FFF2-40B4-BE49-F238E27FC236}">
              <a16:creationId xmlns:a16="http://schemas.microsoft.com/office/drawing/2014/main" id="{41E89FD1-CDD0-4A51-BCED-716D3B4711A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61" name="Text Box 214">
          <a:extLst>
            <a:ext uri="{FF2B5EF4-FFF2-40B4-BE49-F238E27FC236}">
              <a16:creationId xmlns:a16="http://schemas.microsoft.com/office/drawing/2014/main" id="{14F63D50-5672-4A5D-9E3D-C23B0171933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62" name="Text Box 215">
          <a:extLst>
            <a:ext uri="{FF2B5EF4-FFF2-40B4-BE49-F238E27FC236}">
              <a16:creationId xmlns:a16="http://schemas.microsoft.com/office/drawing/2014/main" id="{846C19BF-5CD9-4C1C-89BF-38612D8576E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63" name="Text Box 216">
          <a:extLst>
            <a:ext uri="{FF2B5EF4-FFF2-40B4-BE49-F238E27FC236}">
              <a16:creationId xmlns:a16="http://schemas.microsoft.com/office/drawing/2014/main" id="{A381A89F-8EFF-40BD-A0BF-B4D27A6B3EB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64" name="Text Box 217">
          <a:extLst>
            <a:ext uri="{FF2B5EF4-FFF2-40B4-BE49-F238E27FC236}">
              <a16:creationId xmlns:a16="http://schemas.microsoft.com/office/drawing/2014/main" id="{F33D7DD2-D638-42C0-8B38-47F705FDF5D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65" name="Text Box 218">
          <a:extLst>
            <a:ext uri="{FF2B5EF4-FFF2-40B4-BE49-F238E27FC236}">
              <a16:creationId xmlns:a16="http://schemas.microsoft.com/office/drawing/2014/main" id="{B88C4A27-331E-4419-9BDA-C65F7A1A6B8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66" name="Text Box 219">
          <a:extLst>
            <a:ext uri="{FF2B5EF4-FFF2-40B4-BE49-F238E27FC236}">
              <a16:creationId xmlns:a16="http://schemas.microsoft.com/office/drawing/2014/main" id="{BA0689F9-BAC3-4B4B-81FB-9D69E15943A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67" name="Text Box 220">
          <a:extLst>
            <a:ext uri="{FF2B5EF4-FFF2-40B4-BE49-F238E27FC236}">
              <a16:creationId xmlns:a16="http://schemas.microsoft.com/office/drawing/2014/main" id="{3E80850C-7C2E-47FE-94C4-517C88DAD41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68" name="Text Box 221">
          <a:extLst>
            <a:ext uri="{FF2B5EF4-FFF2-40B4-BE49-F238E27FC236}">
              <a16:creationId xmlns:a16="http://schemas.microsoft.com/office/drawing/2014/main" id="{8E71E073-CB6A-4D1E-9FFB-66BFEB0A61B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69" name="Text Box 222">
          <a:extLst>
            <a:ext uri="{FF2B5EF4-FFF2-40B4-BE49-F238E27FC236}">
              <a16:creationId xmlns:a16="http://schemas.microsoft.com/office/drawing/2014/main" id="{D9B2C727-3E5D-4118-9EB5-5A2A1B6F9BD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70" name="Text Box 223">
          <a:extLst>
            <a:ext uri="{FF2B5EF4-FFF2-40B4-BE49-F238E27FC236}">
              <a16:creationId xmlns:a16="http://schemas.microsoft.com/office/drawing/2014/main" id="{C19C16BF-7AC5-42CC-BC49-2B1E465866D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71" name="Text Box 224">
          <a:extLst>
            <a:ext uri="{FF2B5EF4-FFF2-40B4-BE49-F238E27FC236}">
              <a16:creationId xmlns:a16="http://schemas.microsoft.com/office/drawing/2014/main" id="{5C18D04B-508C-4B74-9D9D-8A5E5AAE6EF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72" name="Text Box 225">
          <a:extLst>
            <a:ext uri="{FF2B5EF4-FFF2-40B4-BE49-F238E27FC236}">
              <a16:creationId xmlns:a16="http://schemas.microsoft.com/office/drawing/2014/main" id="{CD69F94C-6EAA-4DB2-9368-4293B1F04E3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73" name="Text Box 226">
          <a:extLst>
            <a:ext uri="{FF2B5EF4-FFF2-40B4-BE49-F238E27FC236}">
              <a16:creationId xmlns:a16="http://schemas.microsoft.com/office/drawing/2014/main" id="{4A1FF5B9-D411-4B19-BCBB-25A8BEC170A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74" name="Text Box 227">
          <a:extLst>
            <a:ext uri="{FF2B5EF4-FFF2-40B4-BE49-F238E27FC236}">
              <a16:creationId xmlns:a16="http://schemas.microsoft.com/office/drawing/2014/main" id="{798A28B0-31CB-480E-A620-BD5E9172A97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75" name="Text Box 228">
          <a:extLst>
            <a:ext uri="{FF2B5EF4-FFF2-40B4-BE49-F238E27FC236}">
              <a16:creationId xmlns:a16="http://schemas.microsoft.com/office/drawing/2014/main" id="{4B90D943-10BB-4E92-BBF3-3FEB1C38E18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76" name="Text Box 229">
          <a:extLst>
            <a:ext uri="{FF2B5EF4-FFF2-40B4-BE49-F238E27FC236}">
              <a16:creationId xmlns:a16="http://schemas.microsoft.com/office/drawing/2014/main" id="{AB89ECF7-E2C1-4C61-8E5A-2DBE8A62EE7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77" name="Text Box 230">
          <a:extLst>
            <a:ext uri="{FF2B5EF4-FFF2-40B4-BE49-F238E27FC236}">
              <a16:creationId xmlns:a16="http://schemas.microsoft.com/office/drawing/2014/main" id="{AA8EC027-768E-490B-84F2-A9B64A7CE75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78" name="Text Box 231">
          <a:extLst>
            <a:ext uri="{FF2B5EF4-FFF2-40B4-BE49-F238E27FC236}">
              <a16:creationId xmlns:a16="http://schemas.microsoft.com/office/drawing/2014/main" id="{8D1F3864-4956-420C-AD83-872A2DFC5EA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79" name="Text Box 232">
          <a:extLst>
            <a:ext uri="{FF2B5EF4-FFF2-40B4-BE49-F238E27FC236}">
              <a16:creationId xmlns:a16="http://schemas.microsoft.com/office/drawing/2014/main" id="{0B40206E-EAEA-47D4-8A52-AA8927A4870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80" name="Text Box 233">
          <a:extLst>
            <a:ext uri="{FF2B5EF4-FFF2-40B4-BE49-F238E27FC236}">
              <a16:creationId xmlns:a16="http://schemas.microsoft.com/office/drawing/2014/main" id="{A9783C9F-5946-4C63-B697-F52A2DEC7CE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81" name="Text Box 234">
          <a:extLst>
            <a:ext uri="{FF2B5EF4-FFF2-40B4-BE49-F238E27FC236}">
              <a16:creationId xmlns:a16="http://schemas.microsoft.com/office/drawing/2014/main" id="{BDE5C8AB-AA64-42C9-904E-0F131371AA7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82" name="Text Box 235">
          <a:extLst>
            <a:ext uri="{FF2B5EF4-FFF2-40B4-BE49-F238E27FC236}">
              <a16:creationId xmlns:a16="http://schemas.microsoft.com/office/drawing/2014/main" id="{874C2582-8F78-46B1-9796-3238739A092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83" name="Text Box 236">
          <a:extLst>
            <a:ext uri="{FF2B5EF4-FFF2-40B4-BE49-F238E27FC236}">
              <a16:creationId xmlns:a16="http://schemas.microsoft.com/office/drawing/2014/main" id="{671D35D4-482A-42DF-B2EA-60C5C764AFE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84" name="Text Box 237">
          <a:extLst>
            <a:ext uri="{FF2B5EF4-FFF2-40B4-BE49-F238E27FC236}">
              <a16:creationId xmlns:a16="http://schemas.microsoft.com/office/drawing/2014/main" id="{8E39FD33-D4AC-44F5-B837-1DBFC0D812F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85" name="Text Box 238">
          <a:extLst>
            <a:ext uri="{FF2B5EF4-FFF2-40B4-BE49-F238E27FC236}">
              <a16:creationId xmlns:a16="http://schemas.microsoft.com/office/drawing/2014/main" id="{36091E9C-F64A-4132-BD3C-79C498893C8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86" name="Text Box 239">
          <a:extLst>
            <a:ext uri="{FF2B5EF4-FFF2-40B4-BE49-F238E27FC236}">
              <a16:creationId xmlns:a16="http://schemas.microsoft.com/office/drawing/2014/main" id="{8EAF1616-AF29-4FB7-8DEB-50AC4990F42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87" name="Text Box 240">
          <a:extLst>
            <a:ext uri="{FF2B5EF4-FFF2-40B4-BE49-F238E27FC236}">
              <a16:creationId xmlns:a16="http://schemas.microsoft.com/office/drawing/2014/main" id="{FAE115E8-3A53-4227-825A-0B839B19FA4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88" name="Text Box 241">
          <a:extLst>
            <a:ext uri="{FF2B5EF4-FFF2-40B4-BE49-F238E27FC236}">
              <a16:creationId xmlns:a16="http://schemas.microsoft.com/office/drawing/2014/main" id="{1A28CBE2-D7FF-45BF-A273-F1DC7054127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89" name="Text Box 242">
          <a:extLst>
            <a:ext uri="{FF2B5EF4-FFF2-40B4-BE49-F238E27FC236}">
              <a16:creationId xmlns:a16="http://schemas.microsoft.com/office/drawing/2014/main" id="{3328F472-564E-485A-B8AB-31C277BCB41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90" name="Text Box 243">
          <a:extLst>
            <a:ext uri="{FF2B5EF4-FFF2-40B4-BE49-F238E27FC236}">
              <a16:creationId xmlns:a16="http://schemas.microsoft.com/office/drawing/2014/main" id="{7F33E205-47C1-44FF-B425-0E40A57464A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91" name="Text Box 244">
          <a:extLst>
            <a:ext uri="{FF2B5EF4-FFF2-40B4-BE49-F238E27FC236}">
              <a16:creationId xmlns:a16="http://schemas.microsoft.com/office/drawing/2014/main" id="{4427716F-E765-4359-8097-655749E433F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92" name="Text Box 245">
          <a:extLst>
            <a:ext uri="{FF2B5EF4-FFF2-40B4-BE49-F238E27FC236}">
              <a16:creationId xmlns:a16="http://schemas.microsoft.com/office/drawing/2014/main" id="{89631A73-0EF1-46E0-A88B-6A7B0ADB80C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93" name="Text Box 246">
          <a:extLst>
            <a:ext uri="{FF2B5EF4-FFF2-40B4-BE49-F238E27FC236}">
              <a16:creationId xmlns:a16="http://schemas.microsoft.com/office/drawing/2014/main" id="{99DAF91D-7C6E-48A5-A522-ABAA769B29D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94" name="Text Box 247">
          <a:extLst>
            <a:ext uri="{FF2B5EF4-FFF2-40B4-BE49-F238E27FC236}">
              <a16:creationId xmlns:a16="http://schemas.microsoft.com/office/drawing/2014/main" id="{13C0CE6C-7809-4080-98F7-38562091F64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95" name="Text Box 248">
          <a:extLst>
            <a:ext uri="{FF2B5EF4-FFF2-40B4-BE49-F238E27FC236}">
              <a16:creationId xmlns:a16="http://schemas.microsoft.com/office/drawing/2014/main" id="{E61EFD11-AF48-461E-A392-B7AC5C64120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96" name="Text Box 249">
          <a:extLst>
            <a:ext uri="{FF2B5EF4-FFF2-40B4-BE49-F238E27FC236}">
              <a16:creationId xmlns:a16="http://schemas.microsoft.com/office/drawing/2014/main" id="{B3493750-806E-4817-B128-FFDD0B4519A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97" name="Text Box 250">
          <a:extLst>
            <a:ext uri="{FF2B5EF4-FFF2-40B4-BE49-F238E27FC236}">
              <a16:creationId xmlns:a16="http://schemas.microsoft.com/office/drawing/2014/main" id="{776FB240-C2CE-4367-A186-6AA7F5EB013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98" name="Text Box 251">
          <a:extLst>
            <a:ext uri="{FF2B5EF4-FFF2-40B4-BE49-F238E27FC236}">
              <a16:creationId xmlns:a16="http://schemas.microsoft.com/office/drawing/2014/main" id="{DE2B9256-EB8E-4250-A196-7BB9108AFC3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599" name="Text Box 252">
          <a:extLst>
            <a:ext uri="{FF2B5EF4-FFF2-40B4-BE49-F238E27FC236}">
              <a16:creationId xmlns:a16="http://schemas.microsoft.com/office/drawing/2014/main" id="{B64E20C4-9218-48B0-9922-A1444E1E50D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00" name="Text Box 253">
          <a:extLst>
            <a:ext uri="{FF2B5EF4-FFF2-40B4-BE49-F238E27FC236}">
              <a16:creationId xmlns:a16="http://schemas.microsoft.com/office/drawing/2014/main" id="{7F74D48F-E359-4B2E-8053-37DBE7BE4D2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01" name="Text Box 254">
          <a:extLst>
            <a:ext uri="{FF2B5EF4-FFF2-40B4-BE49-F238E27FC236}">
              <a16:creationId xmlns:a16="http://schemas.microsoft.com/office/drawing/2014/main" id="{4310671E-414B-4ADE-B03C-61F288360E1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02" name="Text Box 255">
          <a:extLst>
            <a:ext uri="{FF2B5EF4-FFF2-40B4-BE49-F238E27FC236}">
              <a16:creationId xmlns:a16="http://schemas.microsoft.com/office/drawing/2014/main" id="{A23BC691-1EEF-48BF-A685-1B75E31141C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03" name="Text Box 256">
          <a:extLst>
            <a:ext uri="{FF2B5EF4-FFF2-40B4-BE49-F238E27FC236}">
              <a16:creationId xmlns:a16="http://schemas.microsoft.com/office/drawing/2014/main" id="{859E0352-B099-4A72-AEDB-0042ADFEB1C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04" name="Text Box 257">
          <a:extLst>
            <a:ext uri="{FF2B5EF4-FFF2-40B4-BE49-F238E27FC236}">
              <a16:creationId xmlns:a16="http://schemas.microsoft.com/office/drawing/2014/main" id="{F150C146-2BD6-4476-884D-6D8F3720F3D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05" name="Text Box 258">
          <a:extLst>
            <a:ext uri="{FF2B5EF4-FFF2-40B4-BE49-F238E27FC236}">
              <a16:creationId xmlns:a16="http://schemas.microsoft.com/office/drawing/2014/main" id="{C8735684-5C3A-401A-BEC4-68DD5C23BC4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06" name="Text Box 259">
          <a:extLst>
            <a:ext uri="{FF2B5EF4-FFF2-40B4-BE49-F238E27FC236}">
              <a16:creationId xmlns:a16="http://schemas.microsoft.com/office/drawing/2014/main" id="{D45F81AA-1F21-4A11-BC03-A00968D6617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07" name="Text Box 260">
          <a:extLst>
            <a:ext uri="{FF2B5EF4-FFF2-40B4-BE49-F238E27FC236}">
              <a16:creationId xmlns:a16="http://schemas.microsoft.com/office/drawing/2014/main" id="{D533EA95-94E1-4248-A360-F64CC576DDA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08" name="Text Box 261">
          <a:extLst>
            <a:ext uri="{FF2B5EF4-FFF2-40B4-BE49-F238E27FC236}">
              <a16:creationId xmlns:a16="http://schemas.microsoft.com/office/drawing/2014/main" id="{D166D824-604A-461F-860B-7C0F2EEEDE5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09" name="Text Box 262">
          <a:extLst>
            <a:ext uri="{FF2B5EF4-FFF2-40B4-BE49-F238E27FC236}">
              <a16:creationId xmlns:a16="http://schemas.microsoft.com/office/drawing/2014/main" id="{DA0A6CE1-921B-44B4-B2FB-762CF4C38FA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10" name="Text Box 263">
          <a:extLst>
            <a:ext uri="{FF2B5EF4-FFF2-40B4-BE49-F238E27FC236}">
              <a16:creationId xmlns:a16="http://schemas.microsoft.com/office/drawing/2014/main" id="{36F15C34-9065-41DE-A5B2-A0B2678769C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11" name="Text Box 264">
          <a:extLst>
            <a:ext uri="{FF2B5EF4-FFF2-40B4-BE49-F238E27FC236}">
              <a16:creationId xmlns:a16="http://schemas.microsoft.com/office/drawing/2014/main" id="{A742AF9C-CC52-4A02-9D1C-E5EA21BC493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12" name="Text Box 265">
          <a:extLst>
            <a:ext uri="{FF2B5EF4-FFF2-40B4-BE49-F238E27FC236}">
              <a16:creationId xmlns:a16="http://schemas.microsoft.com/office/drawing/2014/main" id="{01020CF9-30C9-498C-A10B-044B14A6B4E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13" name="Text Box 266">
          <a:extLst>
            <a:ext uri="{FF2B5EF4-FFF2-40B4-BE49-F238E27FC236}">
              <a16:creationId xmlns:a16="http://schemas.microsoft.com/office/drawing/2014/main" id="{DE64C813-D218-4A99-812F-09D926EB659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14" name="Text Box 267">
          <a:extLst>
            <a:ext uri="{FF2B5EF4-FFF2-40B4-BE49-F238E27FC236}">
              <a16:creationId xmlns:a16="http://schemas.microsoft.com/office/drawing/2014/main" id="{57C5E5AC-642F-4E50-9AD5-2933714C8D8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15" name="Text Box 268">
          <a:extLst>
            <a:ext uri="{FF2B5EF4-FFF2-40B4-BE49-F238E27FC236}">
              <a16:creationId xmlns:a16="http://schemas.microsoft.com/office/drawing/2014/main" id="{01CA07DD-A8EF-4302-8D61-3E3A2E93476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16" name="Text Box 269">
          <a:extLst>
            <a:ext uri="{FF2B5EF4-FFF2-40B4-BE49-F238E27FC236}">
              <a16:creationId xmlns:a16="http://schemas.microsoft.com/office/drawing/2014/main" id="{A15F1802-EDD1-4823-B6A2-5B2B0043971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17" name="Text Box 270">
          <a:extLst>
            <a:ext uri="{FF2B5EF4-FFF2-40B4-BE49-F238E27FC236}">
              <a16:creationId xmlns:a16="http://schemas.microsoft.com/office/drawing/2014/main" id="{5C2A503A-0BC7-4549-8A07-AFCF325B792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18" name="Text Box 271">
          <a:extLst>
            <a:ext uri="{FF2B5EF4-FFF2-40B4-BE49-F238E27FC236}">
              <a16:creationId xmlns:a16="http://schemas.microsoft.com/office/drawing/2014/main" id="{F176D55E-A1F9-4F2B-9FEF-3644E7F46D2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19" name="Text Box 272">
          <a:extLst>
            <a:ext uri="{FF2B5EF4-FFF2-40B4-BE49-F238E27FC236}">
              <a16:creationId xmlns:a16="http://schemas.microsoft.com/office/drawing/2014/main" id="{485685B5-75F8-4ECF-ACF1-F86D0ECE6AD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20" name="Text Box 273">
          <a:extLst>
            <a:ext uri="{FF2B5EF4-FFF2-40B4-BE49-F238E27FC236}">
              <a16:creationId xmlns:a16="http://schemas.microsoft.com/office/drawing/2014/main" id="{1AED9E76-A611-42B6-8094-EB656F20CA1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21" name="Text Box 274">
          <a:extLst>
            <a:ext uri="{FF2B5EF4-FFF2-40B4-BE49-F238E27FC236}">
              <a16:creationId xmlns:a16="http://schemas.microsoft.com/office/drawing/2014/main" id="{C501F3D5-25FE-49B0-B6EC-15B3AC5959E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22" name="Text Box 275">
          <a:extLst>
            <a:ext uri="{FF2B5EF4-FFF2-40B4-BE49-F238E27FC236}">
              <a16:creationId xmlns:a16="http://schemas.microsoft.com/office/drawing/2014/main" id="{5608942C-C44A-424E-A920-DC6DB430B83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23" name="Text Box 276">
          <a:extLst>
            <a:ext uri="{FF2B5EF4-FFF2-40B4-BE49-F238E27FC236}">
              <a16:creationId xmlns:a16="http://schemas.microsoft.com/office/drawing/2014/main" id="{14AEE3E5-E2ED-421F-9102-8F55893E283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24" name="Text Box 277">
          <a:extLst>
            <a:ext uri="{FF2B5EF4-FFF2-40B4-BE49-F238E27FC236}">
              <a16:creationId xmlns:a16="http://schemas.microsoft.com/office/drawing/2014/main" id="{6B718007-DB9B-410F-AF90-15947A852BF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25" name="Text Box 278">
          <a:extLst>
            <a:ext uri="{FF2B5EF4-FFF2-40B4-BE49-F238E27FC236}">
              <a16:creationId xmlns:a16="http://schemas.microsoft.com/office/drawing/2014/main" id="{D813F5AE-49AC-4253-B22C-2DB70A7C74C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26" name="Text Box 279">
          <a:extLst>
            <a:ext uri="{FF2B5EF4-FFF2-40B4-BE49-F238E27FC236}">
              <a16:creationId xmlns:a16="http://schemas.microsoft.com/office/drawing/2014/main" id="{3580D6D4-1F18-4AD1-ACAF-F9932D5578E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27" name="Text Box 280">
          <a:extLst>
            <a:ext uri="{FF2B5EF4-FFF2-40B4-BE49-F238E27FC236}">
              <a16:creationId xmlns:a16="http://schemas.microsoft.com/office/drawing/2014/main" id="{E383F3E1-55C7-4642-9CD7-972F7E33E40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28" name="Text Box 281">
          <a:extLst>
            <a:ext uri="{FF2B5EF4-FFF2-40B4-BE49-F238E27FC236}">
              <a16:creationId xmlns:a16="http://schemas.microsoft.com/office/drawing/2014/main" id="{0CDB9BB2-1D1A-400B-AC09-A1D5D7FE367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29" name="Text Box 282">
          <a:extLst>
            <a:ext uri="{FF2B5EF4-FFF2-40B4-BE49-F238E27FC236}">
              <a16:creationId xmlns:a16="http://schemas.microsoft.com/office/drawing/2014/main" id="{A0A7BD1A-262A-4BBE-A4B5-2E13EE8157D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30" name="Text Box 283">
          <a:extLst>
            <a:ext uri="{FF2B5EF4-FFF2-40B4-BE49-F238E27FC236}">
              <a16:creationId xmlns:a16="http://schemas.microsoft.com/office/drawing/2014/main" id="{531EC968-AC3B-4273-9967-33571406909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31" name="Text Box 284">
          <a:extLst>
            <a:ext uri="{FF2B5EF4-FFF2-40B4-BE49-F238E27FC236}">
              <a16:creationId xmlns:a16="http://schemas.microsoft.com/office/drawing/2014/main" id="{CB8163DE-CB12-43A8-95F1-827AE81FDDB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32" name="Text Box 285">
          <a:extLst>
            <a:ext uri="{FF2B5EF4-FFF2-40B4-BE49-F238E27FC236}">
              <a16:creationId xmlns:a16="http://schemas.microsoft.com/office/drawing/2014/main" id="{33C9BC71-357B-449E-A202-EB21B185F4C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33" name="Text Box 286">
          <a:extLst>
            <a:ext uri="{FF2B5EF4-FFF2-40B4-BE49-F238E27FC236}">
              <a16:creationId xmlns:a16="http://schemas.microsoft.com/office/drawing/2014/main" id="{5FDC8002-45D1-469D-9BE3-7633FBD3F8F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34" name="Text Box 287">
          <a:extLst>
            <a:ext uri="{FF2B5EF4-FFF2-40B4-BE49-F238E27FC236}">
              <a16:creationId xmlns:a16="http://schemas.microsoft.com/office/drawing/2014/main" id="{BB638557-FDD1-4F6D-8920-6935F7993CF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35" name="Text Box 288">
          <a:extLst>
            <a:ext uri="{FF2B5EF4-FFF2-40B4-BE49-F238E27FC236}">
              <a16:creationId xmlns:a16="http://schemas.microsoft.com/office/drawing/2014/main" id="{0CF0485F-7888-49AA-AE53-C6039B7B7CE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36" name="Text Box 289">
          <a:extLst>
            <a:ext uri="{FF2B5EF4-FFF2-40B4-BE49-F238E27FC236}">
              <a16:creationId xmlns:a16="http://schemas.microsoft.com/office/drawing/2014/main" id="{25F5F07D-8E75-4595-902D-86C9D3246CE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37" name="Text Box 290">
          <a:extLst>
            <a:ext uri="{FF2B5EF4-FFF2-40B4-BE49-F238E27FC236}">
              <a16:creationId xmlns:a16="http://schemas.microsoft.com/office/drawing/2014/main" id="{4C60F076-85BC-4CE0-8445-DCF8338B14F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38" name="Text Box 291">
          <a:extLst>
            <a:ext uri="{FF2B5EF4-FFF2-40B4-BE49-F238E27FC236}">
              <a16:creationId xmlns:a16="http://schemas.microsoft.com/office/drawing/2014/main" id="{BB1475FC-1995-4820-94DE-1A847E3753A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39" name="Text Box 292">
          <a:extLst>
            <a:ext uri="{FF2B5EF4-FFF2-40B4-BE49-F238E27FC236}">
              <a16:creationId xmlns:a16="http://schemas.microsoft.com/office/drawing/2014/main" id="{2E741B8F-A6F5-4B09-B806-94714B54932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40" name="Text Box 293">
          <a:extLst>
            <a:ext uri="{FF2B5EF4-FFF2-40B4-BE49-F238E27FC236}">
              <a16:creationId xmlns:a16="http://schemas.microsoft.com/office/drawing/2014/main" id="{3D69C55A-2EBC-42FF-99A8-67DD25FC0C5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41" name="Text Box 294">
          <a:extLst>
            <a:ext uri="{FF2B5EF4-FFF2-40B4-BE49-F238E27FC236}">
              <a16:creationId xmlns:a16="http://schemas.microsoft.com/office/drawing/2014/main" id="{412A16CB-0E73-43D1-9CA5-BCFF664A8EA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42" name="Text Box 295">
          <a:extLst>
            <a:ext uri="{FF2B5EF4-FFF2-40B4-BE49-F238E27FC236}">
              <a16:creationId xmlns:a16="http://schemas.microsoft.com/office/drawing/2014/main" id="{1F9A44CB-F944-4E9D-9187-67AE22E981E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43" name="Text Box 296">
          <a:extLst>
            <a:ext uri="{FF2B5EF4-FFF2-40B4-BE49-F238E27FC236}">
              <a16:creationId xmlns:a16="http://schemas.microsoft.com/office/drawing/2014/main" id="{50AD4632-D7B4-4166-AD23-ADC7C9C9FDA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44" name="Text Box 297">
          <a:extLst>
            <a:ext uri="{FF2B5EF4-FFF2-40B4-BE49-F238E27FC236}">
              <a16:creationId xmlns:a16="http://schemas.microsoft.com/office/drawing/2014/main" id="{D6244D11-64AB-47F0-ADD8-9950CE71A66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45" name="Text Box 298">
          <a:extLst>
            <a:ext uri="{FF2B5EF4-FFF2-40B4-BE49-F238E27FC236}">
              <a16:creationId xmlns:a16="http://schemas.microsoft.com/office/drawing/2014/main" id="{D52369CB-7BD1-43FA-9C22-A6EF46E1420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46" name="Text Box 299">
          <a:extLst>
            <a:ext uri="{FF2B5EF4-FFF2-40B4-BE49-F238E27FC236}">
              <a16:creationId xmlns:a16="http://schemas.microsoft.com/office/drawing/2014/main" id="{2DB231BD-3935-4FF8-934A-ECECD2DA240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47" name="Text Box 300">
          <a:extLst>
            <a:ext uri="{FF2B5EF4-FFF2-40B4-BE49-F238E27FC236}">
              <a16:creationId xmlns:a16="http://schemas.microsoft.com/office/drawing/2014/main" id="{459ADC16-2702-46B9-8A0C-C238D99CBCA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48" name="Text Box 301">
          <a:extLst>
            <a:ext uri="{FF2B5EF4-FFF2-40B4-BE49-F238E27FC236}">
              <a16:creationId xmlns:a16="http://schemas.microsoft.com/office/drawing/2014/main" id="{6F8E241B-9873-454F-932D-960343D436C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49" name="Text Box 302">
          <a:extLst>
            <a:ext uri="{FF2B5EF4-FFF2-40B4-BE49-F238E27FC236}">
              <a16:creationId xmlns:a16="http://schemas.microsoft.com/office/drawing/2014/main" id="{B1567B02-D1BB-46B8-9697-DB9613B37BB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50" name="Text Box 303">
          <a:extLst>
            <a:ext uri="{FF2B5EF4-FFF2-40B4-BE49-F238E27FC236}">
              <a16:creationId xmlns:a16="http://schemas.microsoft.com/office/drawing/2014/main" id="{391C0237-58B5-4DAE-91AA-ADCB74733500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51" name="Text Box 304">
          <a:extLst>
            <a:ext uri="{FF2B5EF4-FFF2-40B4-BE49-F238E27FC236}">
              <a16:creationId xmlns:a16="http://schemas.microsoft.com/office/drawing/2014/main" id="{006185D1-25C0-46BA-A389-2DCAB28BA95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52" name="Text Box 305">
          <a:extLst>
            <a:ext uri="{FF2B5EF4-FFF2-40B4-BE49-F238E27FC236}">
              <a16:creationId xmlns:a16="http://schemas.microsoft.com/office/drawing/2014/main" id="{7D7A6769-441D-4232-A474-8B7F3A46266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53" name="Text Box 306">
          <a:extLst>
            <a:ext uri="{FF2B5EF4-FFF2-40B4-BE49-F238E27FC236}">
              <a16:creationId xmlns:a16="http://schemas.microsoft.com/office/drawing/2014/main" id="{6AD87E78-DCDD-41E0-BCFF-9F6A8255DAF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54" name="Text Box 307">
          <a:extLst>
            <a:ext uri="{FF2B5EF4-FFF2-40B4-BE49-F238E27FC236}">
              <a16:creationId xmlns:a16="http://schemas.microsoft.com/office/drawing/2014/main" id="{B6665190-B926-4406-A4C4-581D37884C9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55" name="Text Box 308">
          <a:extLst>
            <a:ext uri="{FF2B5EF4-FFF2-40B4-BE49-F238E27FC236}">
              <a16:creationId xmlns:a16="http://schemas.microsoft.com/office/drawing/2014/main" id="{C20441D9-BC67-4239-A24A-2EEAC93864D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56" name="Text Box 309">
          <a:extLst>
            <a:ext uri="{FF2B5EF4-FFF2-40B4-BE49-F238E27FC236}">
              <a16:creationId xmlns:a16="http://schemas.microsoft.com/office/drawing/2014/main" id="{95F144AE-B1A4-43F8-88C7-AE323691BCA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57" name="Text Box 310">
          <a:extLst>
            <a:ext uri="{FF2B5EF4-FFF2-40B4-BE49-F238E27FC236}">
              <a16:creationId xmlns:a16="http://schemas.microsoft.com/office/drawing/2014/main" id="{3E7CF6A4-F6DD-42CF-BC68-13B8E59FDAD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58" name="Text Box 311">
          <a:extLst>
            <a:ext uri="{FF2B5EF4-FFF2-40B4-BE49-F238E27FC236}">
              <a16:creationId xmlns:a16="http://schemas.microsoft.com/office/drawing/2014/main" id="{0B4AF8B1-37D5-4122-8A6E-3F0DAE7BB183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59" name="Text Box 312">
          <a:extLst>
            <a:ext uri="{FF2B5EF4-FFF2-40B4-BE49-F238E27FC236}">
              <a16:creationId xmlns:a16="http://schemas.microsoft.com/office/drawing/2014/main" id="{879A613C-4C85-4371-97EB-5FD3BE713D5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60" name="Text Box 313">
          <a:extLst>
            <a:ext uri="{FF2B5EF4-FFF2-40B4-BE49-F238E27FC236}">
              <a16:creationId xmlns:a16="http://schemas.microsoft.com/office/drawing/2014/main" id="{67F27FE5-B49B-49A1-918D-A57511644D0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61" name="Text Box 314">
          <a:extLst>
            <a:ext uri="{FF2B5EF4-FFF2-40B4-BE49-F238E27FC236}">
              <a16:creationId xmlns:a16="http://schemas.microsoft.com/office/drawing/2014/main" id="{FA2D32C3-C2FC-4E62-8D3B-AC05F008ECAD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62" name="Text Box 315">
          <a:extLst>
            <a:ext uri="{FF2B5EF4-FFF2-40B4-BE49-F238E27FC236}">
              <a16:creationId xmlns:a16="http://schemas.microsoft.com/office/drawing/2014/main" id="{8B3E6D22-8211-49BA-A57D-C9113090212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63" name="Text Box 316">
          <a:extLst>
            <a:ext uri="{FF2B5EF4-FFF2-40B4-BE49-F238E27FC236}">
              <a16:creationId xmlns:a16="http://schemas.microsoft.com/office/drawing/2014/main" id="{4AC22D80-F2D8-4136-8A22-F4793D13B41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64" name="Text Box 317">
          <a:extLst>
            <a:ext uri="{FF2B5EF4-FFF2-40B4-BE49-F238E27FC236}">
              <a16:creationId xmlns:a16="http://schemas.microsoft.com/office/drawing/2014/main" id="{BED1EF00-4596-4621-B71F-7B700E88960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65" name="Text Box 318">
          <a:extLst>
            <a:ext uri="{FF2B5EF4-FFF2-40B4-BE49-F238E27FC236}">
              <a16:creationId xmlns:a16="http://schemas.microsoft.com/office/drawing/2014/main" id="{A934F34B-771B-494F-A241-F04784372BE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66" name="Text Box 319">
          <a:extLst>
            <a:ext uri="{FF2B5EF4-FFF2-40B4-BE49-F238E27FC236}">
              <a16:creationId xmlns:a16="http://schemas.microsoft.com/office/drawing/2014/main" id="{7D452691-0E2D-47D8-9B95-B39AB0C0E74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67" name="Text Box 320">
          <a:extLst>
            <a:ext uri="{FF2B5EF4-FFF2-40B4-BE49-F238E27FC236}">
              <a16:creationId xmlns:a16="http://schemas.microsoft.com/office/drawing/2014/main" id="{74B3250B-FB80-49A1-902D-898718DD23F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68" name="Text Box 321">
          <a:extLst>
            <a:ext uri="{FF2B5EF4-FFF2-40B4-BE49-F238E27FC236}">
              <a16:creationId xmlns:a16="http://schemas.microsoft.com/office/drawing/2014/main" id="{7C48C1A7-68D6-40BA-9D03-ADDCD5C24DF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69" name="Text Box 322">
          <a:extLst>
            <a:ext uri="{FF2B5EF4-FFF2-40B4-BE49-F238E27FC236}">
              <a16:creationId xmlns:a16="http://schemas.microsoft.com/office/drawing/2014/main" id="{FD7727DD-6A97-445F-9133-DE93FA73DA55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70" name="Text Box 323">
          <a:extLst>
            <a:ext uri="{FF2B5EF4-FFF2-40B4-BE49-F238E27FC236}">
              <a16:creationId xmlns:a16="http://schemas.microsoft.com/office/drawing/2014/main" id="{46354447-38EF-4A49-9A40-F8A06114D4E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71" name="Text Box 324">
          <a:extLst>
            <a:ext uri="{FF2B5EF4-FFF2-40B4-BE49-F238E27FC236}">
              <a16:creationId xmlns:a16="http://schemas.microsoft.com/office/drawing/2014/main" id="{A4CADFFC-9E11-4089-84F0-CC1D62C1D2D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72" name="Text Box 325">
          <a:extLst>
            <a:ext uri="{FF2B5EF4-FFF2-40B4-BE49-F238E27FC236}">
              <a16:creationId xmlns:a16="http://schemas.microsoft.com/office/drawing/2014/main" id="{E600BBE0-CC05-4449-8F9D-90701E1CFA6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73" name="Text Box 326">
          <a:extLst>
            <a:ext uri="{FF2B5EF4-FFF2-40B4-BE49-F238E27FC236}">
              <a16:creationId xmlns:a16="http://schemas.microsoft.com/office/drawing/2014/main" id="{51AF1980-596D-40C6-91ED-007594FB6038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74" name="Text Box 327">
          <a:extLst>
            <a:ext uri="{FF2B5EF4-FFF2-40B4-BE49-F238E27FC236}">
              <a16:creationId xmlns:a16="http://schemas.microsoft.com/office/drawing/2014/main" id="{F4BB8E81-345E-4AE5-827D-752B9D0E20B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75" name="Text Box 328">
          <a:extLst>
            <a:ext uri="{FF2B5EF4-FFF2-40B4-BE49-F238E27FC236}">
              <a16:creationId xmlns:a16="http://schemas.microsoft.com/office/drawing/2014/main" id="{369D4516-91F7-4991-9BDD-C9DA551F624B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76" name="Text Box 329">
          <a:extLst>
            <a:ext uri="{FF2B5EF4-FFF2-40B4-BE49-F238E27FC236}">
              <a16:creationId xmlns:a16="http://schemas.microsoft.com/office/drawing/2014/main" id="{FB31849E-A04D-4F78-B01A-41ECF4A46E5C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77" name="Text Box 330">
          <a:extLst>
            <a:ext uri="{FF2B5EF4-FFF2-40B4-BE49-F238E27FC236}">
              <a16:creationId xmlns:a16="http://schemas.microsoft.com/office/drawing/2014/main" id="{6C1CA818-3D33-4A55-9222-C0E229CD4D4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78" name="Text Box 331">
          <a:extLst>
            <a:ext uri="{FF2B5EF4-FFF2-40B4-BE49-F238E27FC236}">
              <a16:creationId xmlns:a16="http://schemas.microsoft.com/office/drawing/2014/main" id="{EB1BBA1B-9D47-41FF-8F74-C761E1FB523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79" name="Text Box 332">
          <a:extLst>
            <a:ext uri="{FF2B5EF4-FFF2-40B4-BE49-F238E27FC236}">
              <a16:creationId xmlns:a16="http://schemas.microsoft.com/office/drawing/2014/main" id="{7FB87E37-F374-43EA-A99E-D8490065D32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80" name="Text Box 333">
          <a:extLst>
            <a:ext uri="{FF2B5EF4-FFF2-40B4-BE49-F238E27FC236}">
              <a16:creationId xmlns:a16="http://schemas.microsoft.com/office/drawing/2014/main" id="{0DD70322-5B87-483A-A0C8-37365EDA1F4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81" name="Text Box 334">
          <a:extLst>
            <a:ext uri="{FF2B5EF4-FFF2-40B4-BE49-F238E27FC236}">
              <a16:creationId xmlns:a16="http://schemas.microsoft.com/office/drawing/2014/main" id="{5EFA8ABD-24DA-4D10-81CD-A222823B958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82" name="Text Box 335">
          <a:extLst>
            <a:ext uri="{FF2B5EF4-FFF2-40B4-BE49-F238E27FC236}">
              <a16:creationId xmlns:a16="http://schemas.microsoft.com/office/drawing/2014/main" id="{ABA8C882-6D71-415A-8F1A-BB3FC70DB3E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83" name="Text Box 336">
          <a:extLst>
            <a:ext uri="{FF2B5EF4-FFF2-40B4-BE49-F238E27FC236}">
              <a16:creationId xmlns:a16="http://schemas.microsoft.com/office/drawing/2014/main" id="{B99FAF0D-2710-432A-803F-3B29452D7D4A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84" name="Text Box 337">
          <a:extLst>
            <a:ext uri="{FF2B5EF4-FFF2-40B4-BE49-F238E27FC236}">
              <a16:creationId xmlns:a16="http://schemas.microsoft.com/office/drawing/2014/main" id="{B71C5823-4FB2-4438-9381-ADDDA82A4167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85" name="Text Box 338">
          <a:extLst>
            <a:ext uri="{FF2B5EF4-FFF2-40B4-BE49-F238E27FC236}">
              <a16:creationId xmlns:a16="http://schemas.microsoft.com/office/drawing/2014/main" id="{55ED52C4-A3DC-4DEC-B879-4FB4E017142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86" name="Text Box 339">
          <a:extLst>
            <a:ext uri="{FF2B5EF4-FFF2-40B4-BE49-F238E27FC236}">
              <a16:creationId xmlns:a16="http://schemas.microsoft.com/office/drawing/2014/main" id="{3E43B0C7-E5B6-4F98-98C2-11B4A95D20A2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87" name="Text Box 340">
          <a:extLst>
            <a:ext uri="{FF2B5EF4-FFF2-40B4-BE49-F238E27FC236}">
              <a16:creationId xmlns:a16="http://schemas.microsoft.com/office/drawing/2014/main" id="{549B0100-3A48-4620-9496-2132F65605A9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88" name="Text Box 341">
          <a:extLst>
            <a:ext uri="{FF2B5EF4-FFF2-40B4-BE49-F238E27FC236}">
              <a16:creationId xmlns:a16="http://schemas.microsoft.com/office/drawing/2014/main" id="{C0109E94-0385-42B3-91FD-A426BB3C49D6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89" name="Text Box 342">
          <a:extLst>
            <a:ext uri="{FF2B5EF4-FFF2-40B4-BE49-F238E27FC236}">
              <a16:creationId xmlns:a16="http://schemas.microsoft.com/office/drawing/2014/main" id="{BB825E1A-249C-41CF-B5F6-CFDC1212F451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90" name="Text Box 343">
          <a:extLst>
            <a:ext uri="{FF2B5EF4-FFF2-40B4-BE49-F238E27FC236}">
              <a16:creationId xmlns:a16="http://schemas.microsoft.com/office/drawing/2014/main" id="{D3A13CDE-4F2F-44F1-9555-261E21D0856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91" name="Text Box 344">
          <a:extLst>
            <a:ext uri="{FF2B5EF4-FFF2-40B4-BE49-F238E27FC236}">
              <a16:creationId xmlns:a16="http://schemas.microsoft.com/office/drawing/2014/main" id="{90D1D0E4-2938-42CA-B52D-3C3E49AC598F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92" name="Text Box 345">
          <a:extLst>
            <a:ext uri="{FF2B5EF4-FFF2-40B4-BE49-F238E27FC236}">
              <a16:creationId xmlns:a16="http://schemas.microsoft.com/office/drawing/2014/main" id="{D631B9B3-9CA0-4F16-8EFC-FAABD6A24FB4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125</xdr:row>
      <xdr:rowOff>0</xdr:rowOff>
    </xdr:from>
    <xdr:ext cx="85725" cy="190500"/>
    <xdr:sp macro="" textlink="">
      <xdr:nvSpPr>
        <xdr:cNvPr id="693" name="Text Box 346">
          <a:extLst>
            <a:ext uri="{FF2B5EF4-FFF2-40B4-BE49-F238E27FC236}">
              <a16:creationId xmlns:a16="http://schemas.microsoft.com/office/drawing/2014/main" id="{DBDF4029-CABB-46BC-AC7C-14D7F9E71F2E}"/>
            </a:ext>
          </a:extLst>
        </xdr:cNvPr>
        <xdr:cNvSpPr txBox="1">
          <a:spLocks noChangeArrowheads="1"/>
        </xdr:cNvSpPr>
      </xdr:nvSpPr>
      <xdr:spPr bwMode="auto">
        <a:xfrm>
          <a:off x="75374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33B15D1C-FB4D-4E86-9125-BD287FAD89E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BF9D3898-91D5-48F0-AA48-571BA64C738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696" name="Text Box 3">
          <a:extLst>
            <a:ext uri="{FF2B5EF4-FFF2-40B4-BE49-F238E27FC236}">
              <a16:creationId xmlns:a16="http://schemas.microsoft.com/office/drawing/2014/main" id="{F97B1A93-D301-48C3-8135-5E917E2A194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1CE43C12-F1C0-4928-BFEB-11B8931B0DD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698" name="Text Box 5">
          <a:extLst>
            <a:ext uri="{FF2B5EF4-FFF2-40B4-BE49-F238E27FC236}">
              <a16:creationId xmlns:a16="http://schemas.microsoft.com/office/drawing/2014/main" id="{36A9EDF0-755F-4C13-8A54-CD9B815F265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699" name="Text Box 6">
          <a:extLst>
            <a:ext uri="{FF2B5EF4-FFF2-40B4-BE49-F238E27FC236}">
              <a16:creationId xmlns:a16="http://schemas.microsoft.com/office/drawing/2014/main" id="{C35AE7C1-05BD-4BC0-BE24-D50CD6B7C93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00" name="Text Box 7">
          <a:extLst>
            <a:ext uri="{FF2B5EF4-FFF2-40B4-BE49-F238E27FC236}">
              <a16:creationId xmlns:a16="http://schemas.microsoft.com/office/drawing/2014/main" id="{D856D59B-FDF9-455D-9DFF-0BF0D382B7D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30A8553D-DC31-4DF2-8232-C7396AE60FF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02" name="Text Box 9">
          <a:extLst>
            <a:ext uri="{FF2B5EF4-FFF2-40B4-BE49-F238E27FC236}">
              <a16:creationId xmlns:a16="http://schemas.microsoft.com/office/drawing/2014/main" id="{B599864B-8036-492A-B34B-3E955959790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03" name="Text Box 10">
          <a:extLst>
            <a:ext uri="{FF2B5EF4-FFF2-40B4-BE49-F238E27FC236}">
              <a16:creationId xmlns:a16="http://schemas.microsoft.com/office/drawing/2014/main" id="{5C859908-090F-48A5-B28B-2FE481A5E08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04" name="Text Box 11">
          <a:extLst>
            <a:ext uri="{FF2B5EF4-FFF2-40B4-BE49-F238E27FC236}">
              <a16:creationId xmlns:a16="http://schemas.microsoft.com/office/drawing/2014/main" id="{B91A03CD-0658-473C-B19C-A0E105F33F7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05" name="Text Box 12">
          <a:extLst>
            <a:ext uri="{FF2B5EF4-FFF2-40B4-BE49-F238E27FC236}">
              <a16:creationId xmlns:a16="http://schemas.microsoft.com/office/drawing/2014/main" id="{3A38BF2D-9811-4D48-AA34-9C73D13D189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06" name="Text Box 13">
          <a:extLst>
            <a:ext uri="{FF2B5EF4-FFF2-40B4-BE49-F238E27FC236}">
              <a16:creationId xmlns:a16="http://schemas.microsoft.com/office/drawing/2014/main" id="{AFA3AF5E-262F-4B38-B2C4-9BD30D97443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07" name="Text Box 14">
          <a:extLst>
            <a:ext uri="{FF2B5EF4-FFF2-40B4-BE49-F238E27FC236}">
              <a16:creationId xmlns:a16="http://schemas.microsoft.com/office/drawing/2014/main" id="{BD40F211-03D9-4592-BFE4-F5A9F862D08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DDCAA2DD-5BB8-49B4-87BB-448AE2EEFBF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09" name="Text Box 16">
          <a:extLst>
            <a:ext uri="{FF2B5EF4-FFF2-40B4-BE49-F238E27FC236}">
              <a16:creationId xmlns:a16="http://schemas.microsoft.com/office/drawing/2014/main" id="{72054B69-F916-4DEC-AF76-9E92070569B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10" name="Text Box 17">
          <a:extLst>
            <a:ext uri="{FF2B5EF4-FFF2-40B4-BE49-F238E27FC236}">
              <a16:creationId xmlns:a16="http://schemas.microsoft.com/office/drawing/2014/main" id="{DB25F810-259A-46F0-89B9-A2703333A02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11" name="Text Box 18">
          <a:extLst>
            <a:ext uri="{FF2B5EF4-FFF2-40B4-BE49-F238E27FC236}">
              <a16:creationId xmlns:a16="http://schemas.microsoft.com/office/drawing/2014/main" id="{088DC067-A008-4BD8-AA32-B73C27FA05C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12" name="Text Box 19">
          <a:extLst>
            <a:ext uri="{FF2B5EF4-FFF2-40B4-BE49-F238E27FC236}">
              <a16:creationId xmlns:a16="http://schemas.microsoft.com/office/drawing/2014/main" id="{0D8BB343-CBA0-49DD-A77D-9B41EC736EF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13" name="Text Box 20">
          <a:extLst>
            <a:ext uri="{FF2B5EF4-FFF2-40B4-BE49-F238E27FC236}">
              <a16:creationId xmlns:a16="http://schemas.microsoft.com/office/drawing/2014/main" id="{0B92B9E4-449D-43A7-8CE2-F18D19BB54D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14" name="Text Box 21">
          <a:extLst>
            <a:ext uri="{FF2B5EF4-FFF2-40B4-BE49-F238E27FC236}">
              <a16:creationId xmlns:a16="http://schemas.microsoft.com/office/drawing/2014/main" id="{18133D73-959B-40EF-8917-DCF3A583800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15" name="Text Box 22">
          <a:extLst>
            <a:ext uri="{FF2B5EF4-FFF2-40B4-BE49-F238E27FC236}">
              <a16:creationId xmlns:a16="http://schemas.microsoft.com/office/drawing/2014/main" id="{1A8E3FEC-3966-4E0E-B77B-B6A2653096B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16" name="Text Box 23">
          <a:extLst>
            <a:ext uri="{FF2B5EF4-FFF2-40B4-BE49-F238E27FC236}">
              <a16:creationId xmlns:a16="http://schemas.microsoft.com/office/drawing/2014/main" id="{30825962-2A7F-4087-A01F-65ECE8AF08B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17" name="Text Box 24">
          <a:extLst>
            <a:ext uri="{FF2B5EF4-FFF2-40B4-BE49-F238E27FC236}">
              <a16:creationId xmlns:a16="http://schemas.microsoft.com/office/drawing/2014/main" id="{F56CA061-4E52-415E-AE1A-BD1DC4FD3B3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18" name="Text Box 25">
          <a:extLst>
            <a:ext uri="{FF2B5EF4-FFF2-40B4-BE49-F238E27FC236}">
              <a16:creationId xmlns:a16="http://schemas.microsoft.com/office/drawing/2014/main" id="{634667D0-730F-444C-843C-549D47F507E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19" name="Text Box 26">
          <a:extLst>
            <a:ext uri="{FF2B5EF4-FFF2-40B4-BE49-F238E27FC236}">
              <a16:creationId xmlns:a16="http://schemas.microsoft.com/office/drawing/2014/main" id="{C0F8E242-3CAB-40C6-A0AF-D4DBD966D51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20" name="Text Box 27">
          <a:extLst>
            <a:ext uri="{FF2B5EF4-FFF2-40B4-BE49-F238E27FC236}">
              <a16:creationId xmlns:a16="http://schemas.microsoft.com/office/drawing/2014/main" id="{4145D25B-3C55-4DA3-8DB3-4260FE22C15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21" name="Text Box 28">
          <a:extLst>
            <a:ext uri="{FF2B5EF4-FFF2-40B4-BE49-F238E27FC236}">
              <a16:creationId xmlns:a16="http://schemas.microsoft.com/office/drawing/2014/main" id="{2EFDCB1B-F7E0-4004-B0C4-88E4BCE86F3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22" name="Text Box 29">
          <a:extLst>
            <a:ext uri="{FF2B5EF4-FFF2-40B4-BE49-F238E27FC236}">
              <a16:creationId xmlns:a16="http://schemas.microsoft.com/office/drawing/2014/main" id="{770C6413-E592-4A80-AF36-1AABF48F341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23" name="Text Box 30">
          <a:extLst>
            <a:ext uri="{FF2B5EF4-FFF2-40B4-BE49-F238E27FC236}">
              <a16:creationId xmlns:a16="http://schemas.microsoft.com/office/drawing/2014/main" id="{477873F4-C988-4A6D-B6D3-6E03D7C0B4E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24" name="Text Box 31">
          <a:extLst>
            <a:ext uri="{FF2B5EF4-FFF2-40B4-BE49-F238E27FC236}">
              <a16:creationId xmlns:a16="http://schemas.microsoft.com/office/drawing/2014/main" id="{57FF837D-0B63-40D6-8CA1-0F1C3FB0027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25" name="Text Box 32">
          <a:extLst>
            <a:ext uri="{FF2B5EF4-FFF2-40B4-BE49-F238E27FC236}">
              <a16:creationId xmlns:a16="http://schemas.microsoft.com/office/drawing/2014/main" id="{29C509D8-07ED-4C24-B264-EAEC3D20F3E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26" name="Text Box 33">
          <a:extLst>
            <a:ext uri="{FF2B5EF4-FFF2-40B4-BE49-F238E27FC236}">
              <a16:creationId xmlns:a16="http://schemas.microsoft.com/office/drawing/2014/main" id="{68005C1F-81C6-4B57-BF4D-0C9DC6DF365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27" name="Text Box 34">
          <a:extLst>
            <a:ext uri="{FF2B5EF4-FFF2-40B4-BE49-F238E27FC236}">
              <a16:creationId xmlns:a16="http://schemas.microsoft.com/office/drawing/2014/main" id="{3B824166-31D8-4BFB-B66D-39A70F615FF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28" name="Text Box 35">
          <a:extLst>
            <a:ext uri="{FF2B5EF4-FFF2-40B4-BE49-F238E27FC236}">
              <a16:creationId xmlns:a16="http://schemas.microsoft.com/office/drawing/2014/main" id="{688E6A55-E24E-4E38-A370-58A8DACA0F0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29" name="Text Box 36">
          <a:extLst>
            <a:ext uri="{FF2B5EF4-FFF2-40B4-BE49-F238E27FC236}">
              <a16:creationId xmlns:a16="http://schemas.microsoft.com/office/drawing/2014/main" id="{3502D145-88A1-45F9-AED1-27B413191EA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30" name="Text Box 37">
          <a:extLst>
            <a:ext uri="{FF2B5EF4-FFF2-40B4-BE49-F238E27FC236}">
              <a16:creationId xmlns:a16="http://schemas.microsoft.com/office/drawing/2014/main" id="{FD0A7EDF-6193-439E-AACF-0D3509BD3F3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31" name="Text Box 38">
          <a:extLst>
            <a:ext uri="{FF2B5EF4-FFF2-40B4-BE49-F238E27FC236}">
              <a16:creationId xmlns:a16="http://schemas.microsoft.com/office/drawing/2014/main" id="{49857FB0-2A23-4A1D-887D-E539FE6F1F9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32" name="Text Box 39">
          <a:extLst>
            <a:ext uri="{FF2B5EF4-FFF2-40B4-BE49-F238E27FC236}">
              <a16:creationId xmlns:a16="http://schemas.microsoft.com/office/drawing/2014/main" id="{21E63498-0BDE-4EFA-B993-82291E8C4CB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33" name="Text Box 40">
          <a:extLst>
            <a:ext uri="{FF2B5EF4-FFF2-40B4-BE49-F238E27FC236}">
              <a16:creationId xmlns:a16="http://schemas.microsoft.com/office/drawing/2014/main" id="{87B62F5E-EB0F-4D0E-9CD3-DCE6092FA73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34" name="Text Box 41">
          <a:extLst>
            <a:ext uri="{FF2B5EF4-FFF2-40B4-BE49-F238E27FC236}">
              <a16:creationId xmlns:a16="http://schemas.microsoft.com/office/drawing/2014/main" id="{3A1024F6-EAE1-4639-87F8-47A89254CC8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35" name="Text Box 42">
          <a:extLst>
            <a:ext uri="{FF2B5EF4-FFF2-40B4-BE49-F238E27FC236}">
              <a16:creationId xmlns:a16="http://schemas.microsoft.com/office/drawing/2014/main" id="{DD88C774-E35A-4375-809B-58F72B4920E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36" name="Text Box 43">
          <a:extLst>
            <a:ext uri="{FF2B5EF4-FFF2-40B4-BE49-F238E27FC236}">
              <a16:creationId xmlns:a16="http://schemas.microsoft.com/office/drawing/2014/main" id="{25EA4C76-626E-4EFA-9448-B0AD033DD52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37" name="Text Box 44">
          <a:extLst>
            <a:ext uri="{FF2B5EF4-FFF2-40B4-BE49-F238E27FC236}">
              <a16:creationId xmlns:a16="http://schemas.microsoft.com/office/drawing/2014/main" id="{F0A09922-3717-42C7-A9C7-590BCE6545B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38" name="Text Box 45">
          <a:extLst>
            <a:ext uri="{FF2B5EF4-FFF2-40B4-BE49-F238E27FC236}">
              <a16:creationId xmlns:a16="http://schemas.microsoft.com/office/drawing/2014/main" id="{7B92519D-22D7-46F1-ACB2-B0F7502B1BB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39" name="Text Box 46">
          <a:extLst>
            <a:ext uri="{FF2B5EF4-FFF2-40B4-BE49-F238E27FC236}">
              <a16:creationId xmlns:a16="http://schemas.microsoft.com/office/drawing/2014/main" id="{E5C75A38-6012-401F-A4F6-CA8580AB47E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40" name="Text Box 47">
          <a:extLst>
            <a:ext uri="{FF2B5EF4-FFF2-40B4-BE49-F238E27FC236}">
              <a16:creationId xmlns:a16="http://schemas.microsoft.com/office/drawing/2014/main" id="{45D8EBFF-AEA9-47FB-A097-BFA91AE2C29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41" name="Text Box 48">
          <a:extLst>
            <a:ext uri="{FF2B5EF4-FFF2-40B4-BE49-F238E27FC236}">
              <a16:creationId xmlns:a16="http://schemas.microsoft.com/office/drawing/2014/main" id="{DFD730CD-1B49-454F-88A7-05B85AE9E81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42" name="Text Box 49">
          <a:extLst>
            <a:ext uri="{FF2B5EF4-FFF2-40B4-BE49-F238E27FC236}">
              <a16:creationId xmlns:a16="http://schemas.microsoft.com/office/drawing/2014/main" id="{3BAB0C61-4E31-4246-B092-B734730CB20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43" name="Text Box 50">
          <a:extLst>
            <a:ext uri="{FF2B5EF4-FFF2-40B4-BE49-F238E27FC236}">
              <a16:creationId xmlns:a16="http://schemas.microsoft.com/office/drawing/2014/main" id="{9D1301B4-9F89-4DCA-97A0-401D5F72BA3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44" name="Text Box 51">
          <a:extLst>
            <a:ext uri="{FF2B5EF4-FFF2-40B4-BE49-F238E27FC236}">
              <a16:creationId xmlns:a16="http://schemas.microsoft.com/office/drawing/2014/main" id="{ECDF2DF0-98CE-4719-9451-247581AAB06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45" name="Text Box 52">
          <a:extLst>
            <a:ext uri="{FF2B5EF4-FFF2-40B4-BE49-F238E27FC236}">
              <a16:creationId xmlns:a16="http://schemas.microsoft.com/office/drawing/2014/main" id="{D62A7437-1918-4BAF-8513-E294B721BB4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46" name="Text Box 53">
          <a:extLst>
            <a:ext uri="{FF2B5EF4-FFF2-40B4-BE49-F238E27FC236}">
              <a16:creationId xmlns:a16="http://schemas.microsoft.com/office/drawing/2014/main" id="{A367219E-FE07-475F-9B74-763016B4FA6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47" name="Text Box 54">
          <a:extLst>
            <a:ext uri="{FF2B5EF4-FFF2-40B4-BE49-F238E27FC236}">
              <a16:creationId xmlns:a16="http://schemas.microsoft.com/office/drawing/2014/main" id="{0766770A-2BE7-46A0-9BFD-0286CCD8DA0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48" name="Text Box 55">
          <a:extLst>
            <a:ext uri="{FF2B5EF4-FFF2-40B4-BE49-F238E27FC236}">
              <a16:creationId xmlns:a16="http://schemas.microsoft.com/office/drawing/2014/main" id="{EF64F6E0-4420-45BD-B315-71F6CF85040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49" name="Text Box 56">
          <a:extLst>
            <a:ext uri="{FF2B5EF4-FFF2-40B4-BE49-F238E27FC236}">
              <a16:creationId xmlns:a16="http://schemas.microsoft.com/office/drawing/2014/main" id="{44EE137E-A717-4A7D-980B-714F0F9099F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50" name="Text Box 57">
          <a:extLst>
            <a:ext uri="{FF2B5EF4-FFF2-40B4-BE49-F238E27FC236}">
              <a16:creationId xmlns:a16="http://schemas.microsoft.com/office/drawing/2014/main" id="{49FB19A4-5E5B-4C4F-BE9A-2545256B470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51" name="Text Box 58">
          <a:extLst>
            <a:ext uri="{FF2B5EF4-FFF2-40B4-BE49-F238E27FC236}">
              <a16:creationId xmlns:a16="http://schemas.microsoft.com/office/drawing/2014/main" id="{C363ABD9-7AA1-4DA6-9DAB-24EDEA75B73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52" name="Text Box 59">
          <a:extLst>
            <a:ext uri="{FF2B5EF4-FFF2-40B4-BE49-F238E27FC236}">
              <a16:creationId xmlns:a16="http://schemas.microsoft.com/office/drawing/2014/main" id="{10FEB206-55A0-40A7-A1F2-423F7ED21B9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53" name="Text Box 60">
          <a:extLst>
            <a:ext uri="{FF2B5EF4-FFF2-40B4-BE49-F238E27FC236}">
              <a16:creationId xmlns:a16="http://schemas.microsoft.com/office/drawing/2014/main" id="{F1FD2C60-57F0-4198-A071-6FA62C07289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54" name="Text Box 61">
          <a:extLst>
            <a:ext uri="{FF2B5EF4-FFF2-40B4-BE49-F238E27FC236}">
              <a16:creationId xmlns:a16="http://schemas.microsoft.com/office/drawing/2014/main" id="{CFC08D87-F3A1-4C65-9DDA-957401A115D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55" name="Text Box 62">
          <a:extLst>
            <a:ext uri="{FF2B5EF4-FFF2-40B4-BE49-F238E27FC236}">
              <a16:creationId xmlns:a16="http://schemas.microsoft.com/office/drawing/2014/main" id="{0E09780A-9C06-406F-8905-72755C9EBF2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56" name="Text Box 63">
          <a:extLst>
            <a:ext uri="{FF2B5EF4-FFF2-40B4-BE49-F238E27FC236}">
              <a16:creationId xmlns:a16="http://schemas.microsoft.com/office/drawing/2014/main" id="{EFE98AFE-405E-496C-B4E3-2F359BB0724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57" name="Text Box 64">
          <a:extLst>
            <a:ext uri="{FF2B5EF4-FFF2-40B4-BE49-F238E27FC236}">
              <a16:creationId xmlns:a16="http://schemas.microsoft.com/office/drawing/2014/main" id="{443FB166-53C0-4909-9313-0C595B03346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221669DF-703A-4137-A169-565079323F8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59" name="Text Box 66">
          <a:extLst>
            <a:ext uri="{FF2B5EF4-FFF2-40B4-BE49-F238E27FC236}">
              <a16:creationId xmlns:a16="http://schemas.microsoft.com/office/drawing/2014/main" id="{06127BB6-D9A1-4BDF-91A4-03BBB98CAB2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60" name="Text Box 67">
          <a:extLst>
            <a:ext uri="{FF2B5EF4-FFF2-40B4-BE49-F238E27FC236}">
              <a16:creationId xmlns:a16="http://schemas.microsoft.com/office/drawing/2014/main" id="{EE4F3E70-D22D-4125-B711-09EC55E9FF8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61" name="Text Box 68">
          <a:extLst>
            <a:ext uri="{FF2B5EF4-FFF2-40B4-BE49-F238E27FC236}">
              <a16:creationId xmlns:a16="http://schemas.microsoft.com/office/drawing/2014/main" id="{EB9A781A-08F2-46AA-A944-307B565B0E4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62" name="Text Box 69">
          <a:extLst>
            <a:ext uri="{FF2B5EF4-FFF2-40B4-BE49-F238E27FC236}">
              <a16:creationId xmlns:a16="http://schemas.microsoft.com/office/drawing/2014/main" id="{2180690F-366C-44EC-8629-C2FE9A05966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63" name="Text Box 70">
          <a:extLst>
            <a:ext uri="{FF2B5EF4-FFF2-40B4-BE49-F238E27FC236}">
              <a16:creationId xmlns:a16="http://schemas.microsoft.com/office/drawing/2014/main" id="{BEF3DF95-54E9-4B71-9E45-39F663CC588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64" name="Text Box 71">
          <a:extLst>
            <a:ext uri="{FF2B5EF4-FFF2-40B4-BE49-F238E27FC236}">
              <a16:creationId xmlns:a16="http://schemas.microsoft.com/office/drawing/2014/main" id="{55A42B47-5B86-4BCC-BCEC-9257F58F1BD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65" name="Text Box 72">
          <a:extLst>
            <a:ext uri="{FF2B5EF4-FFF2-40B4-BE49-F238E27FC236}">
              <a16:creationId xmlns:a16="http://schemas.microsoft.com/office/drawing/2014/main" id="{4BC9596C-F524-411A-92D2-B08AFA933F2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66" name="Text Box 73">
          <a:extLst>
            <a:ext uri="{FF2B5EF4-FFF2-40B4-BE49-F238E27FC236}">
              <a16:creationId xmlns:a16="http://schemas.microsoft.com/office/drawing/2014/main" id="{5DE61D16-9C1D-48B3-B405-142CC38247D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67" name="Text Box 74">
          <a:extLst>
            <a:ext uri="{FF2B5EF4-FFF2-40B4-BE49-F238E27FC236}">
              <a16:creationId xmlns:a16="http://schemas.microsoft.com/office/drawing/2014/main" id="{D072186D-E8B9-40BC-AC5D-2511597D042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68" name="Text Box 75">
          <a:extLst>
            <a:ext uri="{FF2B5EF4-FFF2-40B4-BE49-F238E27FC236}">
              <a16:creationId xmlns:a16="http://schemas.microsoft.com/office/drawing/2014/main" id="{7EE189BD-2154-496F-8000-B7E4A33EE7D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69" name="Text Box 76">
          <a:extLst>
            <a:ext uri="{FF2B5EF4-FFF2-40B4-BE49-F238E27FC236}">
              <a16:creationId xmlns:a16="http://schemas.microsoft.com/office/drawing/2014/main" id="{2AC21D09-82B2-4253-A30B-7CF8FAD61CB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70" name="Text Box 77">
          <a:extLst>
            <a:ext uri="{FF2B5EF4-FFF2-40B4-BE49-F238E27FC236}">
              <a16:creationId xmlns:a16="http://schemas.microsoft.com/office/drawing/2014/main" id="{01719383-8B74-41C7-A302-54C721A44BE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71" name="Text Box 78">
          <a:extLst>
            <a:ext uri="{FF2B5EF4-FFF2-40B4-BE49-F238E27FC236}">
              <a16:creationId xmlns:a16="http://schemas.microsoft.com/office/drawing/2014/main" id="{840E9683-A456-4435-BFB4-7E5E7864E32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72" name="Text Box 79">
          <a:extLst>
            <a:ext uri="{FF2B5EF4-FFF2-40B4-BE49-F238E27FC236}">
              <a16:creationId xmlns:a16="http://schemas.microsoft.com/office/drawing/2014/main" id="{07671575-DCA8-4BD7-B826-F48D78E7D22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73" name="Text Box 80">
          <a:extLst>
            <a:ext uri="{FF2B5EF4-FFF2-40B4-BE49-F238E27FC236}">
              <a16:creationId xmlns:a16="http://schemas.microsoft.com/office/drawing/2014/main" id="{74546D8E-387A-4741-A552-17CC1A42AAC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74" name="Text Box 81">
          <a:extLst>
            <a:ext uri="{FF2B5EF4-FFF2-40B4-BE49-F238E27FC236}">
              <a16:creationId xmlns:a16="http://schemas.microsoft.com/office/drawing/2014/main" id="{349D2E8A-392F-4546-8C89-49881D4FE51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75" name="Text Box 82">
          <a:extLst>
            <a:ext uri="{FF2B5EF4-FFF2-40B4-BE49-F238E27FC236}">
              <a16:creationId xmlns:a16="http://schemas.microsoft.com/office/drawing/2014/main" id="{4141534F-EC42-477C-A08F-BDE0D5FB583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76" name="Text Box 83">
          <a:extLst>
            <a:ext uri="{FF2B5EF4-FFF2-40B4-BE49-F238E27FC236}">
              <a16:creationId xmlns:a16="http://schemas.microsoft.com/office/drawing/2014/main" id="{2AEEECF8-F633-4A82-8750-12FA29D27B2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77" name="Text Box 84">
          <a:extLst>
            <a:ext uri="{FF2B5EF4-FFF2-40B4-BE49-F238E27FC236}">
              <a16:creationId xmlns:a16="http://schemas.microsoft.com/office/drawing/2014/main" id="{59B50817-818E-4F50-9571-38ED79599A2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78" name="Text Box 85">
          <a:extLst>
            <a:ext uri="{FF2B5EF4-FFF2-40B4-BE49-F238E27FC236}">
              <a16:creationId xmlns:a16="http://schemas.microsoft.com/office/drawing/2014/main" id="{73A57BB2-E6B4-460C-94D7-0BF7A974D1E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79" name="Text Box 86">
          <a:extLst>
            <a:ext uri="{FF2B5EF4-FFF2-40B4-BE49-F238E27FC236}">
              <a16:creationId xmlns:a16="http://schemas.microsoft.com/office/drawing/2014/main" id="{B0BDCA15-17C3-41EE-8AC0-DD0242FDB4C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80" name="Text Box 87">
          <a:extLst>
            <a:ext uri="{FF2B5EF4-FFF2-40B4-BE49-F238E27FC236}">
              <a16:creationId xmlns:a16="http://schemas.microsoft.com/office/drawing/2014/main" id="{4F98C7AC-72DE-4187-A8E4-5C74071FE39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81" name="Text Box 88">
          <a:extLst>
            <a:ext uri="{FF2B5EF4-FFF2-40B4-BE49-F238E27FC236}">
              <a16:creationId xmlns:a16="http://schemas.microsoft.com/office/drawing/2014/main" id="{80140954-D880-4EE2-BE8D-A6C203D75B1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82" name="Text Box 89">
          <a:extLst>
            <a:ext uri="{FF2B5EF4-FFF2-40B4-BE49-F238E27FC236}">
              <a16:creationId xmlns:a16="http://schemas.microsoft.com/office/drawing/2014/main" id="{9E8FC959-65D3-4377-89D8-CCF5684A03B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83" name="Text Box 90">
          <a:extLst>
            <a:ext uri="{FF2B5EF4-FFF2-40B4-BE49-F238E27FC236}">
              <a16:creationId xmlns:a16="http://schemas.microsoft.com/office/drawing/2014/main" id="{269004B3-8C57-47F0-8E8A-329240467A5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84" name="Text Box 91">
          <a:extLst>
            <a:ext uri="{FF2B5EF4-FFF2-40B4-BE49-F238E27FC236}">
              <a16:creationId xmlns:a16="http://schemas.microsoft.com/office/drawing/2014/main" id="{1C103DF2-F9F7-4B34-8BAA-3C9A3186522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85" name="Text Box 92">
          <a:extLst>
            <a:ext uri="{FF2B5EF4-FFF2-40B4-BE49-F238E27FC236}">
              <a16:creationId xmlns:a16="http://schemas.microsoft.com/office/drawing/2014/main" id="{693C35F2-90A1-4648-936D-31110D16963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86" name="Text Box 93">
          <a:extLst>
            <a:ext uri="{FF2B5EF4-FFF2-40B4-BE49-F238E27FC236}">
              <a16:creationId xmlns:a16="http://schemas.microsoft.com/office/drawing/2014/main" id="{D0B82CE6-0F11-4C44-AA06-FE127171FBE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87" name="Text Box 94">
          <a:extLst>
            <a:ext uri="{FF2B5EF4-FFF2-40B4-BE49-F238E27FC236}">
              <a16:creationId xmlns:a16="http://schemas.microsoft.com/office/drawing/2014/main" id="{3B52261D-C721-41E5-A4C5-FA1DA42C85F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88" name="Text Box 95">
          <a:extLst>
            <a:ext uri="{FF2B5EF4-FFF2-40B4-BE49-F238E27FC236}">
              <a16:creationId xmlns:a16="http://schemas.microsoft.com/office/drawing/2014/main" id="{6B6F49F8-B947-4863-9C48-F8CD1892F60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89" name="Text Box 96">
          <a:extLst>
            <a:ext uri="{FF2B5EF4-FFF2-40B4-BE49-F238E27FC236}">
              <a16:creationId xmlns:a16="http://schemas.microsoft.com/office/drawing/2014/main" id="{659EBE26-0164-4E47-B931-2EA320DCBE9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90" name="Text Box 97">
          <a:extLst>
            <a:ext uri="{FF2B5EF4-FFF2-40B4-BE49-F238E27FC236}">
              <a16:creationId xmlns:a16="http://schemas.microsoft.com/office/drawing/2014/main" id="{7ED752CE-5A2B-4AD1-81C8-5D7A8A98EE5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91" name="Text Box 98">
          <a:extLst>
            <a:ext uri="{FF2B5EF4-FFF2-40B4-BE49-F238E27FC236}">
              <a16:creationId xmlns:a16="http://schemas.microsoft.com/office/drawing/2014/main" id="{D045105D-0C0E-4F27-8372-06FEB83A8E2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92" name="Text Box 99">
          <a:extLst>
            <a:ext uri="{FF2B5EF4-FFF2-40B4-BE49-F238E27FC236}">
              <a16:creationId xmlns:a16="http://schemas.microsoft.com/office/drawing/2014/main" id="{06880C86-778B-4DF0-B9BB-382DB9010A8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93" name="Text Box 100">
          <a:extLst>
            <a:ext uri="{FF2B5EF4-FFF2-40B4-BE49-F238E27FC236}">
              <a16:creationId xmlns:a16="http://schemas.microsoft.com/office/drawing/2014/main" id="{172872E8-67CF-426F-8F37-7034835A7D9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94" name="Text Box 101">
          <a:extLst>
            <a:ext uri="{FF2B5EF4-FFF2-40B4-BE49-F238E27FC236}">
              <a16:creationId xmlns:a16="http://schemas.microsoft.com/office/drawing/2014/main" id="{AFD5100B-1151-47AE-A358-B6A25CF6C13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95" name="Text Box 102">
          <a:extLst>
            <a:ext uri="{FF2B5EF4-FFF2-40B4-BE49-F238E27FC236}">
              <a16:creationId xmlns:a16="http://schemas.microsoft.com/office/drawing/2014/main" id="{1586C18C-BD28-4F8A-92AD-5A4A43ECD3B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96" name="Text Box 103">
          <a:extLst>
            <a:ext uri="{FF2B5EF4-FFF2-40B4-BE49-F238E27FC236}">
              <a16:creationId xmlns:a16="http://schemas.microsoft.com/office/drawing/2014/main" id="{B2E998BE-F6CB-4AA5-AE32-53AB2A1C750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97" name="Text Box 104">
          <a:extLst>
            <a:ext uri="{FF2B5EF4-FFF2-40B4-BE49-F238E27FC236}">
              <a16:creationId xmlns:a16="http://schemas.microsoft.com/office/drawing/2014/main" id="{150CDA88-6C71-42A3-9674-01BB9963FA6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98" name="Text Box 105">
          <a:extLst>
            <a:ext uri="{FF2B5EF4-FFF2-40B4-BE49-F238E27FC236}">
              <a16:creationId xmlns:a16="http://schemas.microsoft.com/office/drawing/2014/main" id="{27F6C5A5-EDBC-458F-8612-DA3CC252318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799" name="Text Box 106">
          <a:extLst>
            <a:ext uri="{FF2B5EF4-FFF2-40B4-BE49-F238E27FC236}">
              <a16:creationId xmlns:a16="http://schemas.microsoft.com/office/drawing/2014/main" id="{07153EE8-067A-49C2-90A4-33B0E80F49C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00" name="Text Box 107">
          <a:extLst>
            <a:ext uri="{FF2B5EF4-FFF2-40B4-BE49-F238E27FC236}">
              <a16:creationId xmlns:a16="http://schemas.microsoft.com/office/drawing/2014/main" id="{7052E6C3-EF8D-4D62-A5BD-B6695513F2E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01" name="Text Box 108">
          <a:extLst>
            <a:ext uri="{FF2B5EF4-FFF2-40B4-BE49-F238E27FC236}">
              <a16:creationId xmlns:a16="http://schemas.microsoft.com/office/drawing/2014/main" id="{CD70511C-4B73-4CB0-9676-EEB577113D2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02" name="Text Box 109">
          <a:extLst>
            <a:ext uri="{FF2B5EF4-FFF2-40B4-BE49-F238E27FC236}">
              <a16:creationId xmlns:a16="http://schemas.microsoft.com/office/drawing/2014/main" id="{4C9A058E-BA47-4761-A1E9-9D359E0593D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03" name="Text Box 110">
          <a:extLst>
            <a:ext uri="{FF2B5EF4-FFF2-40B4-BE49-F238E27FC236}">
              <a16:creationId xmlns:a16="http://schemas.microsoft.com/office/drawing/2014/main" id="{2C9A58FE-79A6-45DA-B848-810CC6033D2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04" name="Text Box 111">
          <a:extLst>
            <a:ext uri="{FF2B5EF4-FFF2-40B4-BE49-F238E27FC236}">
              <a16:creationId xmlns:a16="http://schemas.microsoft.com/office/drawing/2014/main" id="{C41AF169-01DA-4DD7-9C4D-7A9AB5A81EB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05" name="Text Box 112">
          <a:extLst>
            <a:ext uri="{FF2B5EF4-FFF2-40B4-BE49-F238E27FC236}">
              <a16:creationId xmlns:a16="http://schemas.microsoft.com/office/drawing/2014/main" id="{08151858-8E05-492F-A9F5-4F06EF829F3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06" name="Text Box 113">
          <a:extLst>
            <a:ext uri="{FF2B5EF4-FFF2-40B4-BE49-F238E27FC236}">
              <a16:creationId xmlns:a16="http://schemas.microsoft.com/office/drawing/2014/main" id="{D67171FA-C773-44C9-B70D-B50062C97DF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07" name="Text Box 114">
          <a:extLst>
            <a:ext uri="{FF2B5EF4-FFF2-40B4-BE49-F238E27FC236}">
              <a16:creationId xmlns:a16="http://schemas.microsoft.com/office/drawing/2014/main" id="{55933798-F7C3-432D-97A4-E6EEC7DE50F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08" name="Text Box 115">
          <a:extLst>
            <a:ext uri="{FF2B5EF4-FFF2-40B4-BE49-F238E27FC236}">
              <a16:creationId xmlns:a16="http://schemas.microsoft.com/office/drawing/2014/main" id="{B44ABF08-22D8-42EC-B3C6-C58135762E2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09" name="Text Box 116">
          <a:extLst>
            <a:ext uri="{FF2B5EF4-FFF2-40B4-BE49-F238E27FC236}">
              <a16:creationId xmlns:a16="http://schemas.microsoft.com/office/drawing/2014/main" id="{BD270D4C-8E28-47B3-871C-35A6EEF4D3B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10" name="Text Box 117">
          <a:extLst>
            <a:ext uri="{FF2B5EF4-FFF2-40B4-BE49-F238E27FC236}">
              <a16:creationId xmlns:a16="http://schemas.microsoft.com/office/drawing/2014/main" id="{CC0F7F95-BEDF-4965-BBB2-DA1F34EE4EA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11" name="Text Box 118">
          <a:extLst>
            <a:ext uri="{FF2B5EF4-FFF2-40B4-BE49-F238E27FC236}">
              <a16:creationId xmlns:a16="http://schemas.microsoft.com/office/drawing/2014/main" id="{5866699C-87EC-4DCA-8E9C-C0D0051C069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12" name="Text Box 119">
          <a:extLst>
            <a:ext uri="{FF2B5EF4-FFF2-40B4-BE49-F238E27FC236}">
              <a16:creationId xmlns:a16="http://schemas.microsoft.com/office/drawing/2014/main" id="{3AB8B20B-3CA4-4D87-A2CD-65EF29FA7C3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13" name="Text Box 120">
          <a:extLst>
            <a:ext uri="{FF2B5EF4-FFF2-40B4-BE49-F238E27FC236}">
              <a16:creationId xmlns:a16="http://schemas.microsoft.com/office/drawing/2014/main" id="{F3990BE6-3D87-45DC-B382-D686D1A0C12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14" name="Text Box 121">
          <a:extLst>
            <a:ext uri="{FF2B5EF4-FFF2-40B4-BE49-F238E27FC236}">
              <a16:creationId xmlns:a16="http://schemas.microsoft.com/office/drawing/2014/main" id="{DEC4BAC8-2483-4A87-91CB-A81855056DD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15" name="Text Box 122">
          <a:extLst>
            <a:ext uri="{FF2B5EF4-FFF2-40B4-BE49-F238E27FC236}">
              <a16:creationId xmlns:a16="http://schemas.microsoft.com/office/drawing/2014/main" id="{CE6FE15C-7C00-4D0E-A329-95ECD92F7A7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16" name="Text Box 123">
          <a:extLst>
            <a:ext uri="{FF2B5EF4-FFF2-40B4-BE49-F238E27FC236}">
              <a16:creationId xmlns:a16="http://schemas.microsoft.com/office/drawing/2014/main" id="{5E37BD62-157A-45D2-9B51-B33B4BEAF38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17" name="Text Box 124">
          <a:extLst>
            <a:ext uri="{FF2B5EF4-FFF2-40B4-BE49-F238E27FC236}">
              <a16:creationId xmlns:a16="http://schemas.microsoft.com/office/drawing/2014/main" id="{12C50FA3-95AC-4D9B-AA12-03B5C99401C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18" name="Text Box 125">
          <a:extLst>
            <a:ext uri="{FF2B5EF4-FFF2-40B4-BE49-F238E27FC236}">
              <a16:creationId xmlns:a16="http://schemas.microsoft.com/office/drawing/2014/main" id="{EDB6DF8E-A7B0-4618-8891-F1541B63779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19" name="Text Box 126">
          <a:extLst>
            <a:ext uri="{FF2B5EF4-FFF2-40B4-BE49-F238E27FC236}">
              <a16:creationId xmlns:a16="http://schemas.microsoft.com/office/drawing/2014/main" id="{8CD6C630-F344-4505-AA90-B1CE12752A7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20" name="Text Box 127">
          <a:extLst>
            <a:ext uri="{FF2B5EF4-FFF2-40B4-BE49-F238E27FC236}">
              <a16:creationId xmlns:a16="http://schemas.microsoft.com/office/drawing/2014/main" id="{77E62EDD-E232-4936-9F41-6D1FB08088A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21" name="Text Box 128">
          <a:extLst>
            <a:ext uri="{FF2B5EF4-FFF2-40B4-BE49-F238E27FC236}">
              <a16:creationId xmlns:a16="http://schemas.microsoft.com/office/drawing/2014/main" id="{50D5AD5F-18C9-435A-9ED4-B78DEB58A75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22" name="Text Box 129">
          <a:extLst>
            <a:ext uri="{FF2B5EF4-FFF2-40B4-BE49-F238E27FC236}">
              <a16:creationId xmlns:a16="http://schemas.microsoft.com/office/drawing/2014/main" id="{0D7CF40B-93C5-4409-931C-B78FAB03F83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23" name="Text Box 130">
          <a:extLst>
            <a:ext uri="{FF2B5EF4-FFF2-40B4-BE49-F238E27FC236}">
              <a16:creationId xmlns:a16="http://schemas.microsoft.com/office/drawing/2014/main" id="{39107B28-E752-4EE7-9267-DCB9F848E39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24" name="Text Box 131">
          <a:extLst>
            <a:ext uri="{FF2B5EF4-FFF2-40B4-BE49-F238E27FC236}">
              <a16:creationId xmlns:a16="http://schemas.microsoft.com/office/drawing/2014/main" id="{E4DA1DE7-19FB-4DD5-B8A6-3AB28342BA6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25" name="Text Box 132">
          <a:extLst>
            <a:ext uri="{FF2B5EF4-FFF2-40B4-BE49-F238E27FC236}">
              <a16:creationId xmlns:a16="http://schemas.microsoft.com/office/drawing/2014/main" id="{6D12CAF9-B7A8-44C4-8E5F-8DA5B575A01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26" name="Text Box 133">
          <a:extLst>
            <a:ext uri="{FF2B5EF4-FFF2-40B4-BE49-F238E27FC236}">
              <a16:creationId xmlns:a16="http://schemas.microsoft.com/office/drawing/2014/main" id="{1A092F53-05AE-48FE-B436-128655EDB7D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27" name="Text Box 134">
          <a:extLst>
            <a:ext uri="{FF2B5EF4-FFF2-40B4-BE49-F238E27FC236}">
              <a16:creationId xmlns:a16="http://schemas.microsoft.com/office/drawing/2014/main" id="{D0970EFD-51B7-4A85-8AF9-355040737F0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28" name="Text Box 135">
          <a:extLst>
            <a:ext uri="{FF2B5EF4-FFF2-40B4-BE49-F238E27FC236}">
              <a16:creationId xmlns:a16="http://schemas.microsoft.com/office/drawing/2014/main" id="{25A2F817-E852-4963-9553-9DC6B7C16BD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29" name="Text Box 136">
          <a:extLst>
            <a:ext uri="{FF2B5EF4-FFF2-40B4-BE49-F238E27FC236}">
              <a16:creationId xmlns:a16="http://schemas.microsoft.com/office/drawing/2014/main" id="{361509C0-D4A4-4AF6-A345-F0A161567AC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30" name="Text Box 137">
          <a:extLst>
            <a:ext uri="{FF2B5EF4-FFF2-40B4-BE49-F238E27FC236}">
              <a16:creationId xmlns:a16="http://schemas.microsoft.com/office/drawing/2014/main" id="{108A56DD-9744-43D0-956D-226E2FD7062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31" name="Text Box 138">
          <a:extLst>
            <a:ext uri="{FF2B5EF4-FFF2-40B4-BE49-F238E27FC236}">
              <a16:creationId xmlns:a16="http://schemas.microsoft.com/office/drawing/2014/main" id="{4ED4E897-835C-4499-BCE7-BC8FF52C732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32" name="Text Box 139">
          <a:extLst>
            <a:ext uri="{FF2B5EF4-FFF2-40B4-BE49-F238E27FC236}">
              <a16:creationId xmlns:a16="http://schemas.microsoft.com/office/drawing/2014/main" id="{320DF2B4-E7FE-46A9-BF2F-F4DB2168301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33" name="Text Box 140">
          <a:extLst>
            <a:ext uri="{FF2B5EF4-FFF2-40B4-BE49-F238E27FC236}">
              <a16:creationId xmlns:a16="http://schemas.microsoft.com/office/drawing/2014/main" id="{1865418F-2D9C-4ABE-9978-7BB6369949B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34" name="Text Box 141">
          <a:extLst>
            <a:ext uri="{FF2B5EF4-FFF2-40B4-BE49-F238E27FC236}">
              <a16:creationId xmlns:a16="http://schemas.microsoft.com/office/drawing/2014/main" id="{FD913700-C3BE-4B6C-975D-824389F3A5C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35" name="Text Box 142">
          <a:extLst>
            <a:ext uri="{FF2B5EF4-FFF2-40B4-BE49-F238E27FC236}">
              <a16:creationId xmlns:a16="http://schemas.microsoft.com/office/drawing/2014/main" id="{AFB3E9A7-FB78-49E5-A4F9-D0E9D3C10CC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36" name="Text Box 143">
          <a:extLst>
            <a:ext uri="{FF2B5EF4-FFF2-40B4-BE49-F238E27FC236}">
              <a16:creationId xmlns:a16="http://schemas.microsoft.com/office/drawing/2014/main" id="{DFD6D65D-7BA4-4622-8875-9CAFAAF822B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37" name="Text Box 144">
          <a:extLst>
            <a:ext uri="{FF2B5EF4-FFF2-40B4-BE49-F238E27FC236}">
              <a16:creationId xmlns:a16="http://schemas.microsoft.com/office/drawing/2014/main" id="{3BD0158E-A357-4683-B084-92AE83A1F8A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38" name="Text Box 145">
          <a:extLst>
            <a:ext uri="{FF2B5EF4-FFF2-40B4-BE49-F238E27FC236}">
              <a16:creationId xmlns:a16="http://schemas.microsoft.com/office/drawing/2014/main" id="{345DB4A7-550C-4A56-B041-04B8ACA9E3A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39" name="Text Box 146">
          <a:extLst>
            <a:ext uri="{FF2B5EF4-FFF2-40B4-BE49-F238E27FC236}">
              <a16:creationId xmlns:a16="http://schemas.microsoft.com/office/drawing/2014/main" id="{E5B9D29D-2B37-4160-8AB0-4210E6C471D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40" name="Text Box 147">
          <a:extLst>
            <a:ext uri="{FF2B5EF4-FFF2-40B4-BE49-F238E27FC236}">
              <a16:creationId xmlns:a16="http://schemas.microsoft.com/office/drawing/2014/main" id="{801D4159-7760-4E5E-9C11-ADCDA72C39A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41" name="Text Box 148">
          <a:extLst>
            <a:ext uri="{FF2B5EF4-FFF2-40B4-BE49-F238E27FC236}">
              <a16:creationId xmlns:a16="http://schemas.microsoft.com/office/drawing/2014/main" id="{D4DE9FD6-76FD-43E0-B0E5-D3204309C58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42" name="Text Box 149">
          <a:extLst>
            <a:ext uri="{FF2B5EF4-FFF2-40B4-BE49-F238E27FC236}">
              <a16:creationId xmlns:a16="http://schemas.microsoft.com/office/drawing/2014/main" id="{EB3FAB92-FEDD-4343-83DD-E73E3902AA5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43" name="Text Box 150">
          <a:extLst>
            <a:ext uri="{FF2B5EF4-FFF2-40B4-BE49-F238E27FC236}">
              <a16:creationId xmlns:a16="http://schemas.microsoft.com/office/drawing/2014/main" id="{FE937245-03F4-4FD2-B29B-870CA2AA9CE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44" name="Text Box 151">
          <a:extLst>
            <a:ext uri="{FF2B5EF4-FFF2-40B4-BE49-F238E27FC236}">
              <a16:creationId xmlns:a16="http://schemas.microsoft.com/office/drawing/2014/main" id="{E60DB2C0-4FB6-4E4A-AE6C-939C19E1F1D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45" name="Text Box 152">
          <a:extLst>
            <a:ext uri="{FF2B5EF4-FFF2-40B4-BE49-F238E27FC236}">
              <a16:creationId xmlns:a16="http://schemas.microsoft.com/office/drawing/2014/main" id="{8B468A13-FD0C-459E-8E62-80188DA8753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46" name="Text Box 153">
          <a:extLst>
            <a:ext uri="{FF2B5EF4-FFF2-40B4-BE49-F238E27FC236}">
              <a16:creationId xmlns:a16="http://schemas.microsoft.com/office/drawing/2014/main" id="{75ADD56E-53BE-4C15-A5B8-56A4B0486B1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47" name="Text Box 154">
          <a:extLst>
            <a:ext uri="{FF2B5EF4-FFF2-40B4-BE49-F238E27FC236}">
              <a16:creationId xmlns:a16="http://schemas.microsoft.com/office/drawing/2014/main" id="{1EBC6389-9D42-49A0-AA32-C018A3B11C6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48" name="Text Box 155">
          <a:extLst>
            <a:ext uri="{FF2B5EF4-FFF2-40B4-BE49-F238E27FC236}">
              <a16:creationId xmlns:a16="http://schemas.microsoft.com/office/drawing/2014/main" id="{944E1E86-D21E-41CA-A5A6-28774808160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49" name="Text Box 156">
          <a:extLst>
            <a:ext uri="{FF2B5EF4-FFF2-40B4-BE49-F238E27FC236}">
              <a16:creationId xmlns:a16="http://schemas.microsoft.com/office/drawing/2014/main" id="{064429D9-3EDA-48DE-A53E-58D0542663A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50" name="Text Box 157">
          <a:extLst>
            <a:ext uri="{FF2B5EF4-FFF2-40B4-BE49-F238E27FC236}">
              <a16:creationId xmlns:a16="http://schemas.microsoft.com/office/drawing/2014/main" id="{BF863E55-52C8-4DEB-BCB9-5B0803B1499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51" name="Text Box 158">
          <a:extLst>
            <a:ext uri="{FF2B5EF4-FFF2-40B4-BE49-F238E27FC236}">
              <a16:creationId xmlns:a16="http://schemas.microsoft.com/office/drawing/2014/main" id="{23422A11-C265-4BA6-AFD0-1C5473568F2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52" name="Text Box 159">
          <a:extLst>
            <a:ext uri="{FF2B5EF4-FFF2-40B4-BE49-F238E27FC236}">
              <a16:creationId xmlns:a16="http://schemas.microsoft.com/office/drawing/2014/main" id="{4AA19BF7-64C9-4292-BFED-833C25633E5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53" name="Text Box 160">
          <a:extLst>
            <a:ext uri="{FF2B5EF4-FFF2-40B4-BE49-F238E27FC236}">
              <a16:creationId xmlns:a16="http://schemas.microsoft.com/office/drawing/2014/main" id="{39245BAE-8814-4F3D-8FB5-7F6C195BFB3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54" name="Text Box 161">
          <a:extLst>
            <a:ext uri="{FF2B5EF4-FFF2-40B4-BE49-F238E27FC236}">
              <a16:creationId xmlns:a16="http://schemas.microsoft.com/office/drawing/2014/main" id="{C8ABCAA1-5F84-4C71-83C3-EE9C541C833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55" name="Text Box 162">
          <a:extLst>
            <a:ext uri="{FF2B5EF4-FFF2-40B4-BE49-F238E27FC236}">
              <a16:creationId xmlns:a16="http://schemas.microsoft.com/office/drawing/2014/main" id="{FFFEC65C-7D5F-4BB4-B2F7-687C27F8D91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56" name="Text Box 163">
          <a:extLst>
            <a:ext uri="{FF2B5EF4-FFF2-40B4-BE49-F238E27FC236}">
              <a16:creationId xmlns:a16="http://schemas.microsoft.com/office/drawing/2014/main" id="{E0538605-4141-40B9-915C-013BCEEB839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57" name="Text Box 164">
          <a:extLst>
            <a:ext uri="{FF2B5EF4-FFF2-40B4-BE49-F238E27FC236}">
              <a16:creationId xmlns:a16="http://schemas.microsoft.com/office/drawing/2014/main" id="{90AB4D96-209D-438B-AA8E-1EDE6D84FFF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58" name="Text Box 165">
          <a:extLst>
            <a:ext uri="{FF2B5EF4-FFF2-40B4-BE49-F238E27FC236}">
              <a16:creationId xmlns:a16="http://schemas.microsoft.com/office/drawing/2014/main" id="{4FFF8E2F-05B2-4ABD-99CC-40AB91607E3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59" name="Text Box 166">
          <a:extLst>
            <a:ext uri="{FF2B5EF4-FFF2-40B4-BE49-F238E27FC236}">
              <a16:creationId xmlns:a16="http://schemas.microsoft.com/office/drawing/2014/main" id="{B314FBCB-A6C5-46DB-A154-05B4C75C74C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60" name="Text Box 167">
          <a:extLst>
            <a:ext uri="{FF2B5EF4-FFF2-40B4-BE49-F238E27FC236}">
              <a16:creationId xmlns:a16="http://schemas.microsoft.com/office/drawing/2014/main" id="{27F6F700-A8E7-4975-90BB-C9C3062E65C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61" name="Text Box 168">
          <a:extLst>
            <a:ext uri="{FF2B5EF4-FFF2-40B4-BE49-F238E27FC236}">
              <a16:creationId xmlns:a16="http://schemas.microsoft.com/office/drawing/2014/main" id="{E1FB8EA2-9BBE-4746-B2CF-329AB79DDBD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62" name="Text Box 169">
          <a:extLst>
            <a:ext uri="{FF2B5EF4-FFF2-40B4-BE49-F238E27FC236}">
              <a16:creationId xmlns:a16="http://schemas.microsoft.com/office/drawing/2014/main" id="{7F033EC5-81F5-46EA-B074-92A868C4393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63" name="Text Box 170">
          <a:extLst>
            <a:ext uri="{FF2B5EF4-FFF2-40B4-BE49-F238E27FC236}">
              <a16:creationId xmlns:a16="http://schemas.microsoft.com/office/drawing/2014/main" id="{D282A09C-57C5-4148-9011-C278BF82F99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64" name="Text Box 171">
          <a:extLst>
            <a:ext uri="{FF2B5EF4-FFF2-40B4-BE49-F238E27FC236}">
              <a16:creationId xmlns:a16="http://schemas.microsoft.com/office/drawing/2014/main" id="{B17481A5-E389-4408-B459-AFA70D33CB4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65" name="Text Box 172">
          <a:extLst>
            <a:ext uri="{FF2B5EF4-FFF2-40B4-BE49-F238E27FC236}">
              <a16:creationId xmlns:a16="http://schemas.microsoft.com/office/drawing/2014/main" id="{A00A87A3-30F3-4543-8C86-06701A9DAD4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66" name="Text Box 173">
          <a:extLst>
            <a:ext uri="{FF2B5EF4-FFF2-40B4-BE49-F238E27FC236}">
              <a16:creationId xmlns:a16="http://schemas.microsoft.com/office/drawing/2014/main" id="{12E7BB71-5E9C-47EB-9989-E66527A8391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67" name="Text Box 174">
          <a:extLst>
            <a:ext uri="{FF2B5EF4-FFF2-40B4-BE49-F238E27FC236}">
              <a16:creationId xmlns:a16="http://schemas.microsoft.com/office/drawing/2014/main" id="{23270A13-F74E-4356-9CB8-91D905F8024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68" name="Text Box 175">
          <a:extLst>
            <a:ext uri="{FF2B5EF4-FFF2-40B4-BE49-F238E27FC236}">
              <a16:creationId xmlns:a16="http://schemas.microsoft.com/office/drawing/2014/main" id="{9B7A5ECC-AD76-40B5-8FFB-9782AFB6FE4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69" name="Text Box 176">
          <a:extLst>
            <a:ext uri="{FF2B5EF4-FFF2-40B4-BE49-F238E27FC236}">
              <a16:creationId xmlns:a16="http://schemas.microsoft.com/office/drawing/2014/main" id="{EBE4C3E9-79AA-4DB6-91E5-F9F2A01500A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70" name="Text Box 177">
          <a:extLst>
            <a:ext uri="{FF2B5EF4-FFF2-40B4-BE49-F238E27FC236}">
              <a16:creationId xmlns:a16="http://schemas.microsoft.com/office/drawing/2014/main" id="{BAC80A27-8587-4F76-A687-490769682E3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71" name="Text Box 178">
          <a:extLst>
            <a:ext uri="{FF2B5EF4-FFF2-40B4-BE49-F238E27FC236}">
              <a16:creationId xmlns:a16="http://schemas.microsoft.com/office/drawing/2014/main" id="{ACEAF10F-E808-405B-8696-C7E9746AE36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72" name="Text Box 179">
          <a:extLst>
            <a:ext uri="{FF2B5EF4-FFF2-40B4-BE49-F238E27FC236}">
              <a16:creationId xmlns:a16="http://schemas.microsoft.com/office/drawing/2014/main" id="{7F978DA2-20C3-4632-8A4D-74F65D0D8F9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73" name="Text Box 180">
          <a:extLst>
            <a:ext uri="{FF2B5EF4-FFF2-40B4-BE49-F238E27FC236}">
              <a16:creationId xmlns:a16="http://schemas.microsoft.com/office/drawing/2014/main" id="{AC03225F-BE37-484D-983A-B14ABEC1248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74" name="Text Box 181">
          <a:extLst>
            <a:ext uri="{FF2B5EF4-FFF2-40B4-BE49-F238E27FC236}">
              <a16:creationId xmlns:a16="http://schemas.microsoft.com/office/drawing/2014/main" id="{8A3C48EB-F7C4-4AAE-BE03-A1FBA3F2EDD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75" name="Text Box 182">
          <a:extLst>
            <a:ext uri="{FF2B5EF4-FFF2-40B4-BE49-F238E27FC236}">
              <a16:creationId xmlns:a16="http://schemas.microsoft.com/office/drawing/2014/main" id="{B717AD56-8428-448B-A602-4B050B4E6BA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76" name="Text Box 183">
          <a:extLst>
            <a:ext uri="{FF2B5EF4-FFF2-40B4-BE49-F238E27FC236}">
              <a16:creationId xmlns:a16="http://schemas.microsoft.com/office/drawing/2014/main" id="{AFA27110-A85F-4944-B94E-2162F4C7837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77" name="Text Box 184">
          <a:extLst>
            <a:ext uri="{FF2B5EF4-FFF2-40B4-BE49-F238E27FC236}">
              <a16:creationId xmlns:a16="http://schemas.microsoft.com/office/drawing/2014/main" id="{5FAF4631-E7E2-47D7-87FC-42FD46129FB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78" name="Text Box 185">
          <a:extLst>
            <a:ext uri="{FF2B5EF4-FFF2-40B4-BE49-F238E27FC236}">
              <a16:creationId xmlns:a16="http://schemas.microsoft.com/office/drawing/2014/main" id="{42024A22-6D63-4EA1-9033-082AF18BF2A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79" name="Text Box 186">
          <a:extLst>
            <a:ext uri="{FF2B5EF4-FFF2-40B4-BE49-F238E27FC236}">
              <a16:creationId xmlns:a16="http://schemas.microsoft.com/office/drawing/2014/main" id="{D1AEB257-238B-4013-A97A-B427C87E814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80" name="Text Box 187">
          <a:extLst>
            <a:ext uri="{FF2B5EF4-FFF2-40B4-BE49-F238E27FC236}">
              <a16:creationId xmlns:a16="http://schemas.microsoft.com/office/drawing/2014/main" id="{0A5507FF-7BA6-43BB-98EA-BE818C56F2D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81" name="Text Box 188">
          <a:extLst>
            <a:ext uri="{FF2B5EF4-FFF2-40B4-BE49-F238E27FC236}">
              <a16:creationId xmlns:a16="http://schemas.microsoft.com/office/drawing/2014/main" id="{55C2F6D5-6AA7-4FE6-8056-60B6244E45F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82" name="Text Box 189">
          <a:extLst>
            <a:ext uri="{FF2B5EF4-FFF2-40B4-BE49-F238E27FC236}">
              <a16:creationId xmlns:a16="http://schemas.microsoft.com/office/drawing/2014/main" id="{3E5F377F-2EC9-4346-BCBB-AC7C47E8BE7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83" name="Text Box 190">
          <a:extLst>
            <a:ext uri="{FF2B5EF4-FFF2-40B4-BE49-F238E27FC236}">
              <a16:creationId xmlns:a16="http://schemas.microsoft.com/office/drawing/2014/main" id="{FC940040-E088-44F8-A08D-C4EAFA112DC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84" name="Text Box 191">
          <a:extLst>
            <a:ext uri="{FF2B5EF4-FFF2-40B4-BE49-F238E27FC236}">
              <a16:creationId xmlns:a16="http://schemas.microsoft.com/office/drawing/2014/main" id="{BE6819F0-1109-42D1-85A2-AF6FC25C9FD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85" name="Text Box 192">
          <a:extLst>
            <a:ext uri="{FF2B5EF4-FFF2-40B4-BE49-F238E27FC236}">
              <a16:creationId xmlns:a16="http://schemas.microsoft.com/office/drawing/2014/main" id="{9083B82E-C559-4F22-9776-CAD9889C54A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86" name="Text Box 193">
          <a:extLst>
            <a:ext uri="{FF2B5EF4-FFF2-40B4-BE49-F238E27FC236}">
              <a16:creationId xmlns:a16="http://schemas.microsoft.com/office/drawing/2014/main" id="{3D5F16D1-9560-42D0-97A4-82FB45C9FEB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87" name="Text Box 194">
          <a:extLst>
            <a:ext uri="{FF2B5EF4-FFF2-40B4-BE49-F238E27FC236}">
              <a16:creationId xmlns:a16="http://schemas.microsoft.com/office/drawing/2014/main" id="{7F27C639-CE84-4713-9680-853EAD1CE1E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88" name="Text Box 195">
          <a:extLst>
            <a:ext uri="{FF2B5EF4-FFF2-40B4-BE49-F238E27FC236}">
              <a16:creationId xmlns:a16="http://schemas.microsoft.com/office/drawing/2014/main" id="{492A3EDB-E3C3-409D-89D8-E1E04E81704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89" name="Text Box 196">
          <a:extLst>
            <a:ext uri="{FF2B5EF4-FFF2-40B4-BE49-F238E27FC236}">
              <a16:creationId xmlns:a16="http://schemas.microsoft.com/office/drawing/2014/main" id="{4F9957AE-0D0A-42A6-BD89-50679DC6F91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90" name="Text Box 197">
          <a:extLst>
            <a:ext uri="{FF2B5EF4-FFF2-40B4-BE49-F238E27FC236}">
              <a16:creationId xmlns:a16="http://schemas.microsoft.com/office/drawing/2014/main" id="{6041D3F8-57C9-4779-A88F-98C725C7E9B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91" name="Text Box 198">
          <a:extLst>
            <a:ext uri="{FF2B5EF4-FFF2-40B4-BE49-F238E27FC236}">
              <a16:creationId xmlns:a16="http://schemas.microsoft.com/office/drawing/2014/main" id="{3497E2E4-C001-438E-AA38-73CC28B54F8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92" name="Text Box 199">
          <a:extLst>
            <a:ext uri="{FF2B5EF4-FFF2-40B4-BE49-F238E27FC236}">
              <a16:creationId xmlns:a16="http://schemas.microsoft.com/office/drawing/2014/main" id="{BB883600-73ED-4985-B090-B607D195CFA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93" name="Text Box 200">
          <a:extLst>
            <a:ext uri="{FF2B5EF4-FFF2-40B4-BE49-F238E27FC236}">
              <a16:creationId xmlns:a16="http://schemas.microsoft.com/office/drawing/2014/main" id="{280B8A29-AA9F-42C7-85D8-59B954A27E6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94" name="Text Box 201">
          <a:extLst>
            <a:ext uri="{FF2B5EF4-FFF2-40B4-BE49-F238E27FC236}">
              <a16:creationId xmlns:a16="http://schemas.microsoft.com/office/drawing/2014/main" id="{6A0E5A51-9792-406C-A96D-FDA4F445CBC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95" name="Text Box 202">
          <a:extLst>
            <a:ext uri="{FF2B5EF4-FFF2-40B4-BE49-F238E27FC236}">
              <a16:creationId xmlns:a16="http://schemas.microsoft.com/office/drawing/2014/main" id="{DEA0190D-7BFB-4076-87FD-62893DC981B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96" name="Text Box 203">
          <a:extLst>
            <a:ext uri="{FF2B5EF4-FFF2-40B4-BE49-F238E27FC236}">
              <a16:creationId xmlns:a16="http://schemas.microsoft.com/office/drawing/2014/main" id="{E434A070-D4FF-40B7-B680-D69F2A403A4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97" name="Text Box 204">
          <a:extLst>
            <a:ext uri="{FF2B5EF4-FFF2-40B4-BE49-F238E27FC236}">
              <a16:creationId xmlns:a16="http://schemas.microsoft.com/office/drawing/2014/main" id="{4C224AA1-6D46-4A65-A94E-557C5C4DEEE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98" name="Text Box 205">
          <a:extLst>
            <a:ext uri="{FF2B5EF4-FFF2-40B4-BE49-F238E27FC236}">
              <a16:creationId xmlns:a16="http://schemas.microsoft.com/office/drawing/2014/main" id="{647CE29C-695C-4CCF-AAD9-72B7A8B81E0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899" name="Text Box 206">
          <a:extLst>
            <a:ext uri="{FF2B5EF4-FFF2-40B4-BE49-F238E27FC236}">
              <a16:creationId xmlns:a16="http://schemas.microsoft.com/office/drawing/2014/main" id="{C50D7FBC-78A7-4392-AC61-DA087506330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00" name="Text Box 207">
          <a:extLst>
            <a:ext uri="{FF2B5EF4-FFF2-40B4-BE49-F238E27FC236}">
              <a16:creationId xmlns:a16="http://schemas.microsoft.com/office/drawing/2014/main" id="{4A8194E6-5C88-40FB-89CA-7EB5CCEEC4A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01" name="Text Box 208">
          <a:extLst>
            <a:ext uri="{FF2B5EF4-FFF2-40B4-BE49-F238E27FC236}">
              <a16:creationId xmlns:a16="http://schemas.microsoft.com/office/drawing/2014/main" id="{E29BE7ED-E1A5-4E5C-A992-E6BC7768FCB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02" name="Text Box 209">
          <a:extLst>
            <a:ext uri="{FF2B5EF4-FFF2-40B4-BE49-F238E27FC236}">
              <a16:creationId xmlns:a16="http://schemas.microsoft.com/office/drawing/2014/main" id="{13BF07F3-14E3-4D87-BCD9-50EE372F72C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03" name="Text Box 210">
          <a:extLst>
            <a:ext uri="{FF2B5EF4-FFF2-40B4-BE49-F238E27FC236}">
              <a16:creationId xmlns:a16="http://schemas.microsoft.com/office/drawing/2014/main" id="{9B2BD2C0-5D51-4378-9053-BDBDDFB46C4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04" name="Text Box 211">
          <a:extLst>
            <a:ext uri="{FF2B5EF4-FFF2-40B4-BE49-F238E27FC236}">
              <a16:creationId xmlns:a16="http://schemas.microsoft.com/office/drawing/2014/main" id="{B2A891D1-CC6D-4239-90AB-23D1C4B241F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05" name="Text Box 212">
          <a:extLst>
            <a:ext uri="{FF2B5EF4-FFF2-40B4-BE49-F238E27FC236}">
              <a16:creationId xmlns:a16="http://schemas.microsoft.com/office/drawing/2014/main" id="{AA992E5A-C3E7-4E97-BB38-EC81CB8F41D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06" name="Text Box 213">
          <a:extLst>
            <a:ext uri="{FF2B5EF4-FFF2-40B4-BE49-F238E27FC236}">
              <a16:creationId xmlns:a16="http://schemas.microsoft.com/office/drawing/2014/main" id="{E8BB677B-6FB7-4C86-A29D-CBDFF7F532B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07" name="Text Box 214">
          <a:extLst>
            <a:ext uri="{FF2B5EF4-FFF2-40B4-BE49-F238E27FC236}">
              <a16:creationId xmlns:a16="http://schemas.microsoft.com/office/drawing/2014/main" id="{ACED25E8-6362-4734-A886-474A3C72EDD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08" name="Text Box 215">
          <a:extLst>
            <a:ext uri="{FF2B5EF4-FFF2-40B4-BE49-F238E27FC236}">
              <a16:creationId xmlns:a16="http://schemas.microsoft.com/office/drawing/2014/main" id="{49E270F5-0082-4512-8B22-1DB4B6A4131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09" name="Text Box 216">
          <a:extLst>
            <a:ext uri="{FF2B5EF4-FFF2-40B4-BE49-F238E27FC236}">
              <a16:creationId xmlns:a16="http://schemas.microsoft.com/office/drawing/2014/main" id="{59E3BFF8-26A2-4C7C-990C-6E90083334F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10" name="Text Box 217">
          <a:extLst>
            <a:ext uri="{FF2B5EF4-FFF2-40B4-BE49-F238E27FC236}">
              <a16:creationId xmlns:a16="http://schemas.microsoft.com/office/drawing/2014/main" id="{B939CB01-832D-4CE8-97C4-FBBA266441C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11" name="Text Box 218">
          <a:extLst>
            <a:ext uri="{FF2B5EF4-FFF2-40B4-BE49-F238E27FC236}">
              <a16:creationId xmlns:a16="http://schemas.microsoft.com/office/drawing/2014/main" id="{F921C4BC-1A89-410F-AA09-0E83F68B8FB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12" name="Text Box 219">
          <a:extLst>
            <a:ext uri="{FF2B5EF4-FFF2-40B4-BE49-F238E27FC236}">
              <a16:creationId xmlns:a16="http://schemas.microsoft.com/office/drawing/2014/main" id="{4EB64BF3-FC92-4EFA-BC9B-6084DBC87EE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13" name="Text Box 220">
          <a:extLst>
            <a:ext uri="{FF2B5EF4-FFF2-40B4-BE49-F238E27FC236}">
              <a16:creationId xmlns:a16="http://schemas.microsoft.com/office/drawing/2014/main" id="{2AC6CD4C-136D-4BD4-882E-C733B501428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14" name="Text Box 221">
          <a:extLst>
            <a:ext uri="{FF2B5EF4-FFF2-40B4-BE49-F238E27FC236}">
              <a16:creationId xmlns:a16="http://schemas.microsoft.com/office/drawing/2014/main" id="{20C65D3F-53D8-4BC5-8670-D05384F28FA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15" name="Text Box 222">
          <a:extLst>
            <a:ext uri="{FF2B5EF4-FFF2-40B4-BE49-F238E27FC236}">
              <a16:creationId xmlns:a16="http://schemas.microsoft.com/office/drawing/2014/main" id="{B6210174-F020-4416-8B8A-68CD526FAEE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16" name="Text Box 223">
          <a:extLst>
            <a:ext uri="{FF2B5EF4-FFF2-40B4-BE49-F238E27FC236}">
              <a16:creationId xmlns:a16="http://schemas.microsoft.com/office/drawing/2014/main" id="{0655D619-3C7C-4B22-8A98-9DBF93D17F4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17" name="Text Box 224">
          <a:extLst>
            <a:ext uri="{FF2B5EF4-FFF2-40B4-BE49-F238E27FC236}">
              <a16:creationId xmlns:a16="http://schemas.microsoft.com/office/drawing/2014/main" id="{714471A2-500F-4079-8DCE-DB1ACF781FA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18" name="Text Box 225">
          <a:extLst>
            <a:ext uri="{FF2B5EF4-FFF2-40B4-BE49-F238E27FC236}">
              <a16:creationId xmlns:a16="http://schemas.microsoft.com/office/drawing/2014/main" id="{2ECE21C1-1DFF-4DD8-8965-FAA6888D949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19" name="Text Box 226">
          <a:extLst>
            <a:ext uri="{FF2B5EF4-FFF2-40B4-BE49-F238E27FC236}">
              <a16:creationId xmlns:a16="http://schemas.microsoft.com/office/drawing/2014/main" id="{E3C21C5B-96A0-46F3-B5CD-A113ADF77D6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20" name="Text Box 227">
          <a:extLst>
            <a:ext uri="{FF2B5EF4-FFF2-40B4-BE49-F238E27FC236}">
              <a16:creationId xmlns:a16="http://schemas.microsoft.com/office/drawing/2014/main" id="{BB98EBE4-C01F-49AA-A33F-3DC86240EA2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21" name="Text Box 228">
          <a:extLst>
            <a:ext uri="{FF2B5EF4-FFF2-40B4-BE49-F238E27FC236}">
              <a16:creationId xmlns:a16="http://schemas.microsoft.com/office/drawing/2014/main" id="{A389445C-4A04-4769-A7B4-55B686CE2CD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22" name="Text Box 229">
          <a:extLst>
            <a:ext uri="{FF2B5EF4-FFF2-40B4-BE49-F238E27FC236}">
              <a16:creationId xmlns:a16="http://schemas.microsoft.com/office/drawing/2014/main" id="{4C240353-C2CC-4654-A610-BE463A46709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23" name="Text Box 230">
          <a:extLst>
            <a:ext uri="{FF2B5EF4-FFF2-40B4-BE49-F238E27FC236}">
              <a16:creationId xmlns:a16="http://schemas.microsoft.com/office/drawing/2014/main" id="{68D70119-1AC0-4E50-983E-3339988AA27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24" name="Text Box 231">
          <a:extLst>
            <a:ext uri="{FF2B5EF4-FFF2-40B4-BE49-F238E27FC236}">
              <a16:creationId xmlns:a16="http://schemas.microsoft.com/office/drawing/2014/main" id="{D5CB7BCF-11C7-4FD6-9359-C8A5581F3F2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25" name="Text Box 232">
          <a:extLst>
            <a:ext uri="{FF2B5EF4-FFF2-40B4-BE49-F238E27FC236}">
              <a16:creationId xmlns:a16="http://schemas.microsoft.com/office/drawing/2014/main" id="{8E888CC5-E941-4777-A02B-CE073F26AC8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26" name="Text Box 233">
          <a:extLst>
            <a:ext uri="{FF2B5EF4-FFF2-40B4-BE49-F238E27FC236}">
              <a16:creationId xmlns:a16="http://schemas.microsoft.com/office/drawing/2014/main" id="{6C7AEBD7-FE31-4789-BC41-30FFE25AA16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27" name="Text Box 234">
          <a:extLst>
            <a:ext uri="{FF2B5EF4-FFF2-40B4-BE49-F238E27FC236}">
              <a16:creationId xmlns:a16="http://schemas.microsoft.com/office/drawing/2014/main" id="{EFACA69D-F9E9-48F8-B1DD-57108A236A4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28" name="Text Box 235">
          <a:extLst>
            <a:ext uri="{FF2B5EF4-FFF2-40B4-BE49-F238E27FC236}">
              <a16:creationId xmlns:a16="http://schemas.microsoft.com/office/drawing/2014/main" id="{47280B43-655D-4ECF-BEE3-DDCE0EEFD16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29" name="Text Box 236">
          <a:extLst>
            <a:ext uri="{FF2B5EF4-FFF2-40B4-BE49-F238E27FC236}">
              <a16:creationId xmlns:a16="http://schemas.microsoft.com/office/drawing/2014/main" id="{FC05657B-72A0-492D-8F5E-562B7F5524E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30" name="Text Box 237">
          <a:extLst>
            <a:ext uri="{FF2B5EF4-FFF2-40B4-BE49-F238E27FC236}">
              <a16:creationId xmlns:a16="http://schemas.microsoft.com/office/drawing/2014/main" id="{2F02669F-8BFE-46A2-A908-087C595D649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31" name="Text Box 238">
          <a:extLst>
            <a:ext uri="{FF2B5EF4-FFF2-40B4-BE49-F238E27FC236}">
              <a16:creationId xmlns:a16="http://schemas.microsoft.com/office/drawing/2014/main" id="{A4B49E1F-3180-4268-8270-430D366C19A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32" name="Text Box 239">
          <a:extLst>
            <a:ext uri="{FF2B5EF4-FFF2-40B4-BE49-F238E27FC236}">
              <a16:creationId xmlns:a16="http://schemas.microsoft.com/office/drawing/2014/main" id="{5D88AF33-98C7-4391-B0FD-1F3F2473216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33" name="Text Box 240">
          <a:extLst>
            <a:ext uri="{FF2B5EF4-FFF2-40B4-BE49-F238E27FC236}">
              <a16:creationId xmlns:a16="http://schemas.microsoft.com/office/drawing/2014/main" id="{AFDD2424-F14D-4A2E-AE9E-CE9F3986684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34" name="Text Box 241">
          <a:extLst>
            <a:ext uri="{FF2B5EF4-FFF2-40B4-BE49-F238E27FC236}">
              <a16:creationId xmlns:a16="http://schemas.microsoft.com/office/drawing/2014/main" id="{11AC167E-BDE3-493E-B179-6A512D33D03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35" name="Text Box 242">
          <a:extLst>
            <a:ext uri="{FF2B5EF4-FFF2-40B4-BE49-F238E27FC236}">
              <a16:creationId xmlns:a16="http://schemas.microsoft.com/office/drawing/2014/main" id="{920C6EC3-6E33-4B05-A72C-056D461837E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36" name="Text Box 243">
          <a:extLst>
            <a:ext uri="{FF2B5EF4-FFF2-40B4-BE49-F238E27FC236}">
              <a16:creationId xmlns:a16="http://schemas.microsoft.com/office/drawing/2014/main" id="{9D690C05-52A2-4167-B4DC-D0EF44E584B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37" name="Text Box 244">
          <a:extLst>
            <a:ext uri="{FF2B5EF4-FFF2-40B4-BE49-F238E27FC236}">
              <a16:creationId xmlns:a16="http://schemas.microsoft.com/office/drawing/2014/main" id="{2D4E9EF0-39A3-401B-B7C8-51643C82CB5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38" name="Text Box 245">
          <a:extLst>
            <a:ext uri="{FF2B5EF4-FFF2-40B4-BE49-F238E27FC236}">
              <a16:creationId xmlns:a16="http://schemas.microsoft.com/office/drawing/2014/main" id="{D8606919-D2A5-4053-828A-5871BFB268D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39" name="Text Box 246">
          <a:extLst>
            <a:ext uri="{FF2B5EF4-FFF2-40B4-BE49-F238E27FC236}">
              <a16:creationId xmlns:a16="http://schemas.microsoft.com/office/drawing/2014/main" id="{5E3D0427-4B0A-4669-B6A0-FB727AB45BA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40" name="Text Box 247">
          <a:extLst>
            <a:ext uri="{FF2B5EF4-FFF2-40B4-BE49-F238E27FC236}">
              <a16:creationId xmlns:a16="http://schemas.microsoft.com/office/drawing/2014/main" id="{1B7DB6BB-1D4F-41E1-ABDE-8EF820D2912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41" name="Text Box 248">
          <a:extLst>
            <a:ext uri="{FF2B5EF4-FFF2-40B4-BE49-F238E27FC236}">
              <a16:creationId xmlns:a16="http://schemas.microsoft.com/office/drawing/2014/main" id="{CC61C4BD-54C5-42EA-82D5-99979FEC7BE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42" name="Text Box 249">
          <a:extLst>
            <a:ext uri="{FF2B5EF4-FFF2-40B4-BE49-F238E27FC236}">
              <a16:creationId xmlns:a16="http://schemas.microsoft.com/office/drawing/2014/main" id="{211E3F26-45C6-49FF-8C6B-DCEAA342C56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43" name="Text Box 250">
          <a:extLst>
            <a:ext uri="{FF2B5EF4-FFF2-40B4-BE49-F238E27FC236}">
              <a16:creationId xmlns:a16="http://schemas.microsoft.com/office/drawing/2014/main" id="{F17D5ADA-5AB4-46DC-A85B-C57EA62E5C8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44" name="Text Box 251">
          <a:extLst>
            <a:ext uri="{FF2B5EF4-FFF2-40B4-BE49-F238E27FC236}">
              <a16:creationId xmlns:a16="http://schemas.microsoft.com/office/drawing/2014/main" id="{05E86BCB-81E7-4849-9427-9CFCAA16E0A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45" name="Text Box 252">
          <a:extLst>
            <a:ext uri="{FF2B5EF4-FFF2-40B4-BE49-F238E27FC236}">
              <a16:creationId xmlns:a16="http://schemas.microsoft.com/office/drawing/2014/main" id="{0C22B443-8F7C-46DD-AF0F-2DAF6666990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46" name="Text Box 253">
          <a:extLst>
            <a:ext uri="{FF2B5EF4-FFF2-40B4-BE49-F238E27FC236}">
              <a16:creationId xmlns:a16="http://schemas.microsoft.com/office/drawing/2014/main" id="{2A31C63E-FC9B-413A-82AE-43663A43545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47" name="Text Box 254">
          <a:extLst>
            <a:ext uri="{FF2B5EF4-FFF2-40B4-BE49-F238E27FC236}">
              <a16:creationId xmlns:a16="http://schemas.microsoft.com/office/drawing/2014/main" id="{485788E1-CA60-4D48-98F9-00851BBDEA2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48" name="Text Box 255">
          <a:extLst>
            <a:ext uri="{FF2B5EF4-FFF2-40B4-BE49-F238E27FC236}">
              <a16:creationId xmlns:a16="http://schemas.microsoft.com/office/drawing/2014/main" id="{183D7AAA-2A7A-42A3-8C1D-A0685129E3F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49" name="Text Box 256">
          <a:extLst>
            <a:ext uri="{FF2B5EF4-FFF2-40B4-BE49-F238E27FC236}">
              <a16:creationId xmlns:a16="http://schemas.microsoft.com/office/drawing/2014/main" id="{9DE9020D-F9A1-4471-9E23-3430FA1503D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50" name="Text Box 257">
          <a:extLst>
            <a:ext uri="{FF2B5EF4-FFF2-40B4-BE49-F238E27FC236}">
              <a16:creationId xmlns:a16="http://schemas.microsoft.com/office/drawing/2014/main" id="{B7E6CF59-347B-4776-9B35-B82AE2FEFE7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51" name="Text Box 258">
          <a:extLst>
            <a:ext uri="{FF2B5EF4-FFF2-40B4-BE49-F238E27FC236}">
              <a16:creationId xmlns:a16="http://schemas.microsoft.com/office/drawing/2014/main" id="{1F32B305-9BA3-4F7D-B425-083964B8F64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52" name="Text Box 259">
          <a:extLst>
            <a:ext uri="{FF2B5EF4-FFF2-40B4-BE49-F238E27FC236}">
              <a16:creationId xmlns:a16="http://schemas.microsoft.com/office/drawing/2014/main" id="{96B3ED64-D474-4047-80C5-8BCB98BF832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53" name="Text Box 260">
          <a:extLst>
            <a:ext uri="{FF2B5EF4-FFF2-40B4-BE49-F238E27FC236}">
              <a16:creationId xmlns:a16="http://schemas.microsoft.com/office/drawing/2014/main" id="{3A6A73DD-AD7A-4650-9082-DD75E32DF4C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54" name="Text Box 261">
          <a:extLst>
            <a:ext uri="{FF2B5EF4-FFF2-40B4-BE49-F238E27FC236}">
              <a16:creationId xmlns:a16="http://schemas.microsoft.com/office/drawing/2014/main" id="{7BD2B13B-5935-44CA-8F71-735B51AF9D5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55" name="Text Box 262">
          <a:extLst>
            <a:ext uri="{FF2B5EF4-FFF2-40B4-BE49-F238E27FC236}">
              <a16:creationId xmlns:a16="http://schemas.microsoft.com/office/drawing/2014/main" id="{DA52CBD3-5A05-49AF-BD1B-C9CDD7994C5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56" name="Text Box 263">
          <a:extLst>
            <a:ext uri="{FF2B5EF4-FFF2-40B4-BE49-F238E27FC236}">
              <a16:creationId xmlns:a16="http://schemas.microsoft.com/office/drawing/2014/main" id="{324F2977-4F73-419E-AC11-C0FFED85B60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57" name="Text Box 264">
          <a:extLst>
            <a:ext uri="{FF2B5EF4-FFF2-40B4-BE49-F238E27FC236}">
              <a16:creationId xmlns:a16="http://schemas.microsoft.com/office/drawing/2014/main" id="{8D5A24EC-B61F-444A-B5CE-23FAD3E1462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58" name="Text Box 265">
          <a:extLst>
            <a:ext uri="{FF2B5EF4-FFF2-40B4-BE49-F238E27FC236}">
              <a16:creationId xmlns:a16="http://schemas.microsoft.com/office/drawing/2014/main" id="{8A337B80-FECC-415A-BD5B-993BDBA34CC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59" name="Text Box 266">
          <a:extLst>
            <a:ext uri="{FF2B5EF4-FFF2-40B4-BE49-F238E27FC236}">
              <a16:creationId xmlns:a16="http://schemas.microsoft.com/office/drawing/2014/main" id="{8697320B-B72D-4649-BCFD-25BF3369DC8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60" name="Text Box 267">
          <a:extLst>
            <a:ext uri="{FF2B5EF4-FFF2-40B4-BE49-F238E27FC236}">
              <a16:creationId xmlns:a16="http://schemas.microsoft.com/office/drawing/2014/main" id="{0EDCAC02-E650-4593-A5C9-7912E829F62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61" name="Text Box 268">
          <a:extLst>
            <a:ext uri="{FF2B5EF4-FFF2-40B4-BE49-F238E27FC236}">
              <a16:creationId xmlns:a16="http://schemas.microsoft.com/office/drawing/2014/main" id="{A30F7E74-F5FF-49EB-8FB9-CD7D1520155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62" name="Text Box 269">
          <a:extLst>
            <a:ext uri="{FF2B5EF4-FFF2-40B4-BE49-F238E27FC236}">
              <a16:creationId xmlns:a16="http://schemas.microsoft.com/office/drawing/2014/main" id="{0B5E7259-70D1-4CB2-B9DC-3EA1CCF4862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63" name="Text Box 270">
          <a:extLst>
            <a:ext uri="{FF2B5EF4-FFF2-40B4-BE49-F238E27FC236}">
              <a16:creationId xmlns:a16="http://schemas.microsoft.com/office/drawing/2014/main" id="{39924283-0D07-4294-A9CD-A38DF16E145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64" name="Text Box 271">
          <a:extLst>
            <a:ext uri="{FF2B5EF4-FFF2-40B4-BE49-F238E27FC236}">
              <a16:creationId xmlns:a16="http://schemas.microsoft.com/office/drawing/2014/main" id="{1D8E8DAD-C9AC-48C6-A092-E8A8D2336FE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65" name="Text Box 272">
          <a:extLst>
            <a:ext uri="{FF2B5EF4-FFF2-40B4-BE49-F238E27FC236}">
              <a16:creationId xmlns:a16="http://schemas.microsoft.com/office/drawing/2014/main" id="{81C3E5EB-7D98-4296-995A-48074A4EBEE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66" name="Text Box 273">
          <a:extLst>
            <a:ext uri="{FF2B5EF4-FFF2-40B4-BE49-F238E27FC236}">
              <a16:creationId xmlns:a16="http://schemas.microsoft.com/office/drawing/2014/main" id="{7CE5B1CF-CB5B-4070-B32D-DE0925AE084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67" name="Text Box 274">
          <a:extLst>
            <a:ext uri="{FF2B5EF4-FFF2-40B4-BE49-F238E27FC236}">
              <a16:creationId xmlns:a16="http://schemas.microsoft.com/office/drawing/2014/main" id="{50414E15-86B7-452B-BE1C-C511A59B2BD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68" name="Text Box 275">
          <a:extLst>
            <a:ext uri="{FF2B5EF4-FFF2-40B4-BE49-F238E27FC236}">
              <a16:creationId xmlns:a16="http://schemas.microsoft.com/office/drawing/2014/main" id="{BCAA7306-C508-48E9-BFB2-E192D8198B8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69" name="Text Box 276">
          <a:extLst>
            <a:ext uri="{FF2B5EF4-FFF2-40B4-BE49-F238E27FC236}">
              <a16:creationId xmlns:a16="http://schemas.microsoft.com/office/drawing/2014/main" id="{65FF4305-D3D1-4E2D-B6DA-B9C1148BF3C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70" name="Text Box 277">
          <a:extLst>
            <a:ext uri="{FF2B5EF4-FFF2-40B4-BE49-F238E27FC236}">
              <a16:creationId xmlns:a16="http://schemas.microsoft.com/office/drawing/2014/main" id="{62D58A35-DFBC-4A46-9E50-3B09D112973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71" name="Text Box 278">
          <a:extLst>
            <a:ext uri="{FF2B5EF4-FFF2-40B4-BE49-F238E27FC236}">
              <a16:creationId xmlns:a16="http://schemas.microsoft.com/office/drawing/2014/main" id="{73271398-1300-4EE1-A8A3-6F4C375C636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72" name="Text Box 279">
          <a:extLst>
            <a:ext uri="{FF2B5EF4-FFF2-40B4-BE49-F238E27FC236}">
              <a16:creationId xmlns:a16="http://schemas.microsoft.com/office/drawing/2014/main" id="{48917BDF-75E7-427A-892D-7043F7A256C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73" name="Text Box 280">
          <a:extLst>
            <a:ext uri="{FF2B5EF4-FFF2-40B4-BE49-F238E27FC236}">
              <a16:creationId xmlns:a16="http://schemas.microsoft.com/office/drawing/2014/main" id="{A642C727-47D6-4DA7-9C2E-35C880D694D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74" name="Text Box 281">
          <a:extLst>
            <a:ext uri="{FF2B5EF4-FFF2-40B4-BE49-F238E27FC236}">
              <a16:creationId xmlns:a16="http://schemas.microsoft.com/office/drawing/2014/main" id="{43D86DCC-C2E7-4934-930D-1D56C7B5E4C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75" name="Text Box 282">
          <a:extLst>
            <a:ext uri="{FF2B5EF4-FFF2-40B4-BE49-F238E27FC236}">
              <a16:creationId xmlns:a16="http://schemas.microsoft.com/office/drawing/2014/main" id="{84321D55-9B17-4744-AC25-EE373F0693A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76" name="Text Box 283">
          <a:extLst>
            <a:ext uri="{FF2B5EF4-FFF2-40B4-BE49-F238E27FC236}">
              <a16:creationId xmlns:a16="http://schemas.microsoft.com/office/drawing/2014/main" id="{59BBED0B-B429-485D-B81B-DDB5FA8F8CB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77" name="Text Box 284">
          <a:extLst>
            <a:ext uri="{FF2B5EF4-FFF2-40B4-BE49-F238E27FC236}">
              <a16:creationId xmlns:a16="http://schemas.microsoft.com/office/drawing/2014/main" id="{221B6F5D-AA8C-4CC9-A907-905C6FEC4D9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78" name="Text Box 285">
          <a:extLst>
            <a:ext uri="{FF2B5EF4-FFF2-40B4-BE49-F238E27FC236}">
              <a16:creationId xmlns:a16="http://schemas.microsoft.com/office/drawing/2014/main" id="{CBA01E66-A969-4FF2-9730-EEB90761B83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79" name="Text Box 286">
          <a:extLst>
            <a:ext uri="{FF2B5EF4-FFF2-40B4-BE49-F238E27FC236}">
              <a16:creationId xmlns:a16="http://schemas.microsoft.com/office/drawing/2014/main" id="{0CE4CB69-1837-460F-A2CA-4F7F599542B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80" name="Text Box 287">
          <a:extLst>
            <a:ext uri="{FF2B5EF4-FFF2-40B4-BE49-F238E27FC236}">
              <a16:creationId xmlns:a16="http://schemas.microsoft.com/office/drawing/2014/main" id="{EA8916FC-1A50-43CC-A6AB-59A89DE7D9D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81" name="Text Box 288">
          <a:extLst>
            <a:ext uri="{FF2B5EF4-FFF2-40B4-BE49-F238E27FC236}">
              <a16:creationId xmlns:a16="http://schemas.microsoft.com/office/drawing/2014/main" id="{982D952E-4882-449C-9481-F57E4A7FEDF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82" name="Text Box 289">
          <a:extLst>
            <a:ext uri="{FF2B5EF4-FFF2-40B4-BE49-F238E27FC236}">
              <a16:creationId xmlns:a16="http://schemas.microsoft.com/office/drawing/2014/main" id="{7609FA78-2765-4327-9052-189F4E3D8D6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83" name="Text Box 290">
          <a:extLst>
            <a:ext uri="{FF2B5EF4-FFF2-40B4-BE49-F238E27FC236}">
              <a16:creationId xmlns:a16="http://schemas.microsoft.com/office/drawing/2014/main" id="{877EA230-2225-4243-8BFF-A21A8E4DC94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84" name="Text Box 291">
          <a:extLst>
            <a:ext uri="{FF2B5EF4-FFF2-40B4-BE49-F238E27FC236}">
              <a16:creationId xmlns:a16="http://schemas.microsoft.com/office/drawing/2014/main" id="{C4F89215-48E7-4858-BD52-DFE6B1D8F5D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85" name="Text Box 292">
          <a:extLst>
            <a:ext uri="{FF2B5EF4-FFF2-40B4-BE49-F238E27FC236}">
              <a16:creationId xmlns:a16="http://schemas.microsoft.com/office/drawing/2014/main" id="{17FD9113-0D22-4C24-BD1F-1E9DED477F7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86" name="Text Box 293">
          <a:extLst>
            <a:ext uri="{FF2B5EF4-FFF2-40B4-BE49-F238E27FC236}">
              <a16:creationId xmlns:a16="http://schemas.microsoft.com/office/drawing/2014/main" id="{1172F7B0-0F82-46FD-8070-FF8CA0C7802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87" name="Text Box 294">
          <a:extLst>
            <a:ext uri="{FF2B5EF4-FFF2-40B4-BE49-F238E27FC236}">
              <a16:creationId xmlns:a16="http://schemas.microsoft.com/office/drawing/2014/main" id="{DC9C7B29-694A-426D-A018-88197E62798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88" name="Text Box 295">
          <a:extLst>
            <a:ext uri="{FF2B5EF4-FFF2-40B4-BE49-F238E27FC236}">
              <a16:creationId xmlns:a16="http://schemas.microsoft.com/office/drawing/2014/main" id="{464C4587-7979-4E71-AE51-A05AA8C551A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89" name="Text Box 296">
          <a:extLst>
            <a:ext uri="{FF2B5EF4-FFF2-40B4-BE49-F238E27FC236}">
              <a16:creationId xmlns:a16="http://schemas.microsoft.com/office/drawing/2014/main" id="{27B6BBF5-EF3A-4123-82FD-CFC8D32D30D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90" name="Text Box 297">
          <a:extLst>
            <a:ext uri="{FF2B5EF4-FFF2-40B4-BE49-F238E27FC236}">
              <a16:creationId xmlns:a16="http://schemas.microsoft.com/office/drawing/2014/main" id="{06B340B3-61C6-4A8A-9EEC-0A16218CC28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91" name="Text Box 298">
          <a:extLst>
            <a:ext uri="{FF2B5EF4-FFF2-40B4-BE49-F238E27FC236}">
              <a16:creationId xmlns:a16="http://schemas.microsoft.com/office/drawing/2014/main" id="{EB7DE575-2A3D-46B4-A92D-DD4DC725017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92" name="Text Box 299">
          <a:extLst>
            <a:ext uri="{FF2B5EF4-FFF2-40B4-BE49-F238E27FC236}">
              <a16:creationId xmlns:a16="http://schemas.microsoft.com/office/drawing/2014/main" id="{D7C8C299-5F97-4650-9A44-132A322237E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93" name="Text Box 300">
          <a:extLst>
            <a:ext uri="{FF2B5EF4-FFF2-40B4-BE49-F238E27FC236}">
              <a16:creationId xmlns:a16="http://schemas.microsoft.com/office/drawing/2014/main" id="{9A4521A2-D421-4A9E-99BB-1CC96BCA274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94" name="Text Box 301">
          <a:extLst>
            <a:ext uri="{FF2B5EF4-FFF2-40B4-BE49-F238E27FC236}">
              <a16:creationId xmlns:a16="http://schemas.microsoft.com/office/drawing/2014/main" id="{8F8F6A47-5262-472C-892B-E0B34AF669C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95" name="Text Box 302">
          <a:extLst>
            <a:ext uri="{FF2B5EF4-FFF2-40B4-BE49-F238E27FC236}">
              <a16:creationId xmlns:a16="http://schemas.microsoft.com/office/drawing/2014/main" id="{D47F1FA9-4AE1-400D-91E8-41BCDE2FC87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96" name="Text Box 303">
          <a:extLst>
            <a:ext uri="{FF2B5EF4-FFF2-40B4-BE49-F238E27FC236}">
              <a16:creationId xmlns:a16="http://schemas.microsoft.com/office/drawing/2014/main" id="{02C198E3-2DE6-4B32-9D0D-2132613F7A7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97" name="Text Box 304">
          <a:extLst>
            <a:ext uri="{FF2B5EF4-FFF2-40B4-BE49-F238E27FC236}">
              <a16:creationId xmlns:a16="http://schemas.microsoft.com/office/drawing/2014/main" id="{C4F94DC2-43DA-4636-8155-91920B7B0AC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98" name="Text Box 305">
          <a:extLst>
            <a:ext uri="{FF2B5EF4-FFF2-40B4-BE49-F238E27FC236}">
              <a16:creationId xmlns:a16="http://schemas.microsoft.com/office/drawing/2014/main" id="{D220679C-AA58-48C6-A3BD-FEC596884EB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999" name="Text Box 306">
          <a:extLst>
            <a:ext uri="{FF2B5EF4-FFF2-40B4-BE49-F238E27FC236}">
              <a16:creationId xmlns:a16="http://schemas.microsoft.com/office/drawing/2014/main" id="{B6DAB8B3-B58D-441F-B492-D7875D15C09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00" name="Text Box 307">
          <a:extLst>
            <a:ext uri="{FF2B5EF4-FFF2-40B4-BE49-F238E27FC236}">
              <a16:creationId xmlns:a16="http://schemas.microsoft.com/office/drawing/2014/main" id="{19756708-C2C8-4D2D-9358-368EDB136E2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01" name="Text Box 308">
          <a:extLst>
            <a:ext uri="{FF2B5EF4-FFF2-40B4-BE49-F238E27FC236}">
              <a16:creationId xmlns:a16="http://schemas.microsoft.com/office/drawing/2014/main" id="{7C6F49BE-6793-41A1-A3E2-D2E4C3547CD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02" name="Text Box 309">
          <a:extLst>
            <a:ext uri="{FF2B5EF4-FFF2-40B4-BE49-F238E27FC236}">
              <a16:creationId xmlns:a16="http://schemas.microsoft.com/office/drawing/2014/main" id="{A32CD34A-C0F8-4A1C-82A7-B9931AC62E3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03" name="Text Box 310">
          <a:extLst>
            <a:ext uri="{FF2B5EF4-FFF2-40B4-BE49-F238E27FC236}">
              <a16:creationId xmlns:a16="http://schemas.microsoft.com/office/drawing/2014/main" id="{539FE576-DAFD-4CBE-8F2D-F1CE65E6CD5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04" name="Text Box 311">
          <a:extLst>
            <a:ext uri="{FF2B5EF4-FFF2-40B4-BE49-F238E27FC236}">
              <a16:creationId xmlns:a16="http://schemas.microsoft.com/office/drawing/2014/main" id="{A329FE7E-39ED-44B3-8C4B-E67CCC77250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05" name="Text Box 312">
          <a:extLst>
            <a:ext uri="{FF2B5EF4-FFF2-40B4-BE49-F238E27FC236}">
              <a16:creationId xmlns:a16="http://schemas.microsoft.com/office/drawing/2014/main" id="{EC60C839-4897-4D3E-9B79-0AFFADB72DB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06" name="Text Box 313">
          <a:extLst>
            <a:ext uri="{FF2B5EF4-FFF2-40B4-BE49-F238E27FC236}">
              <a16:creationId xmlns:a16="http://schemas.microsoft.com/office/drawing/2014/main" id="{9EF90563-1244-4F57-A41D-9498DB404C8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07" name="Text Box 314">
          <a:extLst>
            <a:ext uri="{FF2B5EF4-FFF2-40B4-BE49-F238E27FC236}">
              <a16:creationId xmlns:a16="http://schemas.microsoft.com/office/drawing/2014/main" id="{DB118F50-B175-4C52-AFB8-16A532FE34A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08" name="Text Box 315">
          <a:extLst>
            <a:ext uri="{FF2B5EF4-FFF2-40B4-BE49-F238E27FC236}">
              <a16:creationId xmlns:a16="http://schemas.microsoft.com/office/drawing/2014/main" id="{D88F3381-287E-4230-9E04-930DA462674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09" name="Text Box 316">
          <a:extLst>
            <a:ext uri="{FF2B5EF4-FFF2-40B4-BE49-F238E27FC236}">
              <a16:creationId xmlns:a16="http://schemas.microsoft.com/office/drawing/2014/main" id="{0363057A-B580-4C30-9044-A81B4154611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10" name="Text Box 317">
          <a:extLst>
            <a:ext uri="{FF2B5EF4-FFF2-40B4-BE49-F238E27FC236}">
              <a16:creationId xmlns:a16="http://schemas.microsoft.com/office/drawing/2014/main" id="{10A39828-5E66-49DE-8970-71857CF9C4C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11" name="Text Box 318">
          <a:extLst>
            <a:ext uri="{FF2B5EF4-FFF2-40B4-BE49-F238E27FC236}">
              <a16:creationId xmlns:a16="http://schemas.microsoft.com/office/drawing/2014/main" id="{E33E7042-1C2B-4583-B206-23D46BA5CEF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12" name="Text Box 319">
          <a:extLst>
            <a:ext uri="{FF2B5EF4-FFF2-40B4-BE49-F238E27FC236}">
              <a16:creationId xmlns:a16="http://schemas.microsoft.com/office/drawing/2014/main" id="{6F864FE4-0185-4B15-BB49-1088BB58847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13" name="Text Box 320">
          <a:extLst>
            <a:ext uri="{FF2B5EF4-FFF2-40B4-BE49-F238E27FC236}">
              <a16:creationId xmlns:a16="http://schemas.microsoft.com/office/drawing/2014/main" id="{6EC02B26-C546-4D9A-9765-49AFFE9C263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14" name="Text Box 321">
          <a:extLst>
            <a:ext uri="{FF2B5EF4-FFF2-40B4-BE49-F238E27FC236}">
              <a16:creationId xmlns:a16="http://schemas.microsoft.com/office/drawing/2014/main" id="{032919D5-4C0A-4365-BA90-704A19B06F9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15" name="Text Box 322">
          <a:extLst>
            <a:ext uri="{FF2B5EF4-FFF2-40B4-BE49-F238E27FC236}">
              <a16:creationId xmlns:a16="http://schemas.microsoft.com/office/drawing/2014/main" id="{06BEFF97-5C7A-4C1F-81B0-15D886D15A7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16" name="Text Box 323">
          <a:extLst>
            <a:ext uri="{FF2B5EF4-FFF2-40B4-BE49-F238E27FC236}">
              <a16:creationId xmlns:a16="http://schemas.microsoft.com/office/drawing/2014/main" id="{9C7F63C5-FF1F-45EB-A3CD-FBD3811AD84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17" name="Text Box 324">
          <a:extLst>
            <a:ext uri="{FF2B5EF4-FFF2-40B4-BE49-F238E27FC236}">
              <a16:creationId xmlns:a16="http://schemas.microsoft.com/office/drawing/2014/main" id="{1A2619E1-4541-497B-9EC8-00F9C9CDE49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18" name="Text Box 325">
          <a:extLst>
            <a:ext uri="{FF2B5EF4-FFF2-40B4-BE49-F238E27FC236}">
              <a16:creationId xmlns:a16="http://schemas.microsoft.com/office/drawing/2014/main" id="{459DFD65-EB1D-4D64-96AA-7596A7AD8D5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19" name="Text Box 326">
          <a:extLst>
            <a:ext uri="{FF2B5EF4-FFF2-40B4-BE49-F238E27FC236}">
              <a16:creationId xmlns:a16="http://schemas.microsoft.com/office/drawing/2014/main" id="{F117EAED-EB37-4A30-80CD-AA9C58E484C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20" name="Text Box 327">
          <a:extLst>
            <a:ext uri="{FF2B5EF4-FFF2-40B4-BE49-F238E27FC236}">
              <a16:creationId xmlns:a16="http://schemas.microsoft.com/office/drawing/2014/main" id="{80DDEE98-8B8A-4A7C-99C0-13BFEEF00B6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21" name="Text Box 328">
          <a:extLst>
            <a:ext uri="{FF2B5EF4-FFF2-40B4-BE49-F238E27FC236}">
              <a16:creationId xmlns:a16="http://schemas.microsoft.com/office/drawing/2014/main" id="{D2878E27-9667-4581-B5E0-F784AE7B247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22" name="Text Box 329">
          <a:extLst>
            <a:ext uri="{FF2B5EF4-FFF2-40B4-BE49-F238E27FC236}">
              <a16:creationId xmlns:a16="http://schemas.microsoft.com/office/drawing/2014/main" id="{2CFB862C-2357-4C9B-B502-E56F274EC25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23" name="Text Box 330">
          <a:extLst>
            <a:ext uri="{FF2B5EF4-FFF2-40B4-BE49-F238E27FC236}">
              <a16:creationId xmlns:a16="http://schemas.microsoft.com/office/drawing/2014/main" id="{31104D3E-512F-44B2-ACA9-E357C02C6F5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24" name="Text Box 331">
          <a:extLst>
            <a:ext uri="{FF2B5EF4-FFF2-40B4-BE49-F238E27FC236}">
              <a16:creationId xmlns:a16="http://schemas.microsoft.com/office/drawing/2014/main" id="{188A1097-9FE5-4F6B-AA77-0830485C24C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25" name="Text Box 332">
          <a:extLst>
            <a:ext uri="{FF2B5EF4-FFF2-40B4-BE49-F238E27FC236}">
              <a16:creationId xmlns:a16="http://schemas.microsoft.com/office/drawing/2014/main" id="{5F70548C-A267-4A11-8B77-790D2BD6BF0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26" name="Text Box 333">
          <a:extLst>
            <a:ext uri="{FF2B5EF4-FFF2-40B4-BE49-F238E27FC236}">
              <a16:creationId xmlns:a16="http://schemas.microsoft.com/office/drawing/2014/main" id="{28E853E6-9688-4441-9A4F-B583E8D8B89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27" name="Text Box 334">
          <a:extLst>
            <a:ext uri="{FF2B5EF4-FFF2-40B4-BE49-F238E27FC236}">
              <a16:creationId xmlns:a16="http://schemas.microsoft.com/office/drawing/2014/main" id="{DE76A211-A4CA-4B5D-B4AC-4725519C1F4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28" name="Text Box 335">
          <a:extLst>
            <a:ext uri="{FF2B5EF4-FFF2-40B4-BE49-F238E27FC236}">
              <a16:creationId xmlns:a16="http://schemas.microsoft.com/office/drawing/2014/main" id="{D04D3319-2AFB-4196-9F49-F0BF6E19E8F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29" name="Text Box 336">
          <a:extLst>
            <a:ext uri="{FF2B5EF4-FFF2-40B4-BE49-F238E27FC236}">
              <a16:creationId xmlns:a16="http://schemas.microsoft.com/office/drawing/2014/main" id="{DE98FA6E-24FD-4458-8022-0C654FF87F4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30" name="Text Box 337">
          <a:extLst>
            <a:ext uri="{FF2B5EF4-FFF2-40B4-BE49-F238E27FC236}">
              <a16:creationId xmlns:a16="http://schemas.microsoft.com/office/drawing/2014/main" id="{0EBA9694-8C1A-4B33-ABC4-AA7ED2EFEAD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31" name="Text Box 338">
          <a:extLst>
            <a:ext uri="{FF2B5EF4-FFF2-40B4-BE49-F238E27FC236}">
              <a16:creationId xmlns:a16="http://schemas.microsoft.com/office/drawing/2014/main" id="{4969252B-D7C9-4763-8B77-999591A91C7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32" name="Text Box 339">
          <a:extLst>
            <a:ext uri="{FF2B5EF4-FFF2-40B4-BE49-F238E27FC236}">
              <a16:creationId xmlns:a16="http://schemas.microsoft.com/office/drawing/2014/main" id="{FD82DB54-1C2F-4F4D-9A42-C1E1045438F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33" name="Text Box 340">
          <a:extLst>
            <a:ext uri="{FF2B5EF4-FFF2-40B4-BE49-F238E27FC236}">
              <a16:creationId xmlns:a16="http://schemas.microsoft.com/office/drawing/2014/main" id="{F23E542A-F64B-4EC0-BE23-630C128E8CB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34" name="Text Box 341">
          <a:extLst>
            <a:ext uri="{FF2B5EF4-FFF2-40B4-BE49-F238E27FC236}">
              <a16:creationId xmlns:a16="http://schemas.microsoft.com/office/drawing/2014/main" id="{1B5A80E8-C009-4126-AC6F-62F10AFAA51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35" name="Text Box 342">
          <a:extLst>
            <a:ext uri="{FF2B5EF4-FFF2-40B4-BE49-F238E27FC236}">
              <a16:creationId xmlns:a16="http://schemas.microsoft.com/office/drawing/2014/main" id="{3A011F6C-318E-47C9-9ED0-9EF69F9A2B5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36" name="Text Box 343">
          <a:extLst>
            <a:ext uri="{FF2B5EF4-FFF2-40B4-BE49-F238E27FC236}">
              <a16:creationId xmlns:a16="http://schemas.microsoft.com/office/drawing/2014/main" id="{C0A172E7-F1FA-445F-8868-C892488007C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37" name="Text Box 344">
          <a:extLst>
            <a:ext uri="{FF2B5EF4-FFF2-40B4-BE49-F238E27FC236}">
              <a16:creationId xmlns:a16="http://schemas.microsoft.com/office/drawing/2014/main" id="{E1113C7C-C352-44F2-94FC-02DD84BE8D4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38" name="Text Box 345">
          <a:extLst>
            <a:ext uri="{FF2B5EF4-FFF2-40B4-BE49-F238E27FC236}">
              <a16:creationId xmlns:a16="http://schemas.microsoft.com/office/drawing/2014/main" id="{1CB03A87-7081-43C8-ADF3-85E94B40234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1135"/>
    <xdr:sp macro="" textlink="">
      <xdr:nvSpPr>
        <xdr:cNvPr id="1039" name="Text Box 346">
          <a:extLst>
            <a:ext uri="{FF2B5EF4-FFF2-40B4-BE49-F238E27FC236}">
              <a16:creationId xmlns:a16="http://schemas.microsoft.com/office/drawing/2014/main" id="{7C884762-CA2B-45E9-9AAF-159D0B7CEF1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7516A5E9-69D4-40E1-B255-D08C94B9BF0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C4EFF709-CE6F-49B9-A667-34A63EEC60C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8C4EB5E4-6AC6-45E0-A3CA-3DBEB3BF474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43" name="Text Box 4">
          <a:extLst>
            <a:ext uri="{FF2B5EF4-FFF2-40B4-BE49-F238E27FC236}">
              <a16:creationId xmlns:a16="http://schemas.microsoft.com/office/drawing/2014/main" id="{D31D9AFB-9A71-45EF-8867-47513E112CA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44" name="Text Box 5">
          <a:extLst>
            <a:ext uri="{FF2B5EF4-FFF2-40B4-BE49-F238E27FC236}">
              <a16:creationId xmlns:a16="http://schemas.microsoft.com/office/drawing/2014/main" id="{1C21509A-6ECA-4B69-A8B3-43CD570FE71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45" name="Text Box 6">
          <a:extLst>
            <a:ext uri="{FF2B5EF4-FFF2-40B4-BE49-F238E27FC236}">
              <a16:creationId xmlns:a16="http://schemas.microsoft.com/office/drawing/2014/main" id="{6DBCFE39-05DF-4E9F-B8A1-8FBF62E10CF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46" name="Text Box 7">
          <a:extLst>
            <a:ext uri="{FF2B5EF4-FFF2-40B4-BE49-F238E27FC236}">
              <a16:creationId xmlns:a16="http://schemas.microsoft.com/office/drawing/2014/main" id="{8B4F6689-418D-42DC-AC6F-A7FA29317FE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47" name="Text Box 8">
          <a:extLst>
            <a:ext uri="{FF2B5EF4-FFF2-40B4-BE49-F238E27FC236}">
              <a16:creationId xmlns:a16="http://schemas.microsoft.com/office/drawing/2014/main" id="{ED435CEF-1421-4BA3-8E55-D97F99EF766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48" name="Text Box 9">
          <a:extLst>
            <a:ext uri="{FF2B5EF4-FFF2-40B4-BE49-F238E27FC236}">
              <a16:creationId xmlns:a16="http://schemas.microsoft.com/office/drawing/2014/main" id="{E40242DC-94CE-4581-BB25-E3358F84496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49" name="Text Box 10">
          <a:extLst>
            <a:ext uri="{FF2B5EF4-FFF2-40B4-BE49-F238E27FC236}">
              <a16:creationId xmlns:a16="http://schemas.microsoft.com/office/drawing/2014/main" id="{6A2894D5-A660-4354-9D1E-5501CFBF75C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50" name="Text Box 11">
          <a:extLst>
            <a:ext uri="{FF2B5EF4-FFF2-40B4-BE49-F238E27FC236}">
              <a16:creationId xmlns:a16="http://schemas.microsoft.com/office/drawing/2014/main" id="{41D02E25-A4CD-473B-8C7E-101E81CF186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51" name="Text Box 12">
          <a:extLst>
            <a:ext uri="{FF2B5EF4-FFF2-40B4-BE49-F238E27FC236}">
              <a16:creationId xmlns:a16="http://schemas.microsoft.com/office/drawing/2014/main" id="{CE693C8E-1352-4956-9ABA-70BC278B85F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52" name="Text Box 13">
          <a:extLst>
            <a:ext uri="{FF2B5EF4-FFF2-40B4-BE49-F238E27FC236}">
              <a16:creationId xmlns:a16="http://schemas.microsoft.com/office/drawing/2014/main" id="{9430AD9F-3D2B-41A0-8EAD-6B7622D5A64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53" name="Text Box 14">
          <a:extLst>
            <a:ext uri="{FF2B5EF4-FFF2-40B4-BE49-F238E27FC236}">
              <a16:creationId xmlns:a16="http://schemas.microsoft.com/office/drawing/2014/main" id="{37CA16ED-546F-46E8-828C-FC8FBD55B08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F29FCA3D-0D67-422C-8534-C1821A25FBA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55" name="Text Box 16">
          <a:extLst>
            <a:ext uri="{FF2B5EF4-FFF2-40B4-BE49-F238E27FC236}">
              <a16:creationId xmlns:a16="http://schemas.microsoft.com/office/drawing/2014/main" id="{6F19EC80-0FB8-4FE7-83B2-6935BD8E1B3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56" name="Text Box 17">
          <a:extLst>
            <a:ext uri="{FF2B5EF4-FFF2-40B4-BE49-F238E27FC236}">
              <a16:creationId xmlns:a16="http://schemas.microsoft.com/office/drawing/2014/main" id="{6975DF52-756B-4378-9734-83FBB40A0B5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57" name="Text Box 18">
          <a:extLst>
            <a:ext uri="{FF2B5EF4-FFF2-40B4-BE49-F238E27FC236}">
              <a16:creationId xmlns:a16="http://schemas.microsoft.com/office/drawing/2014/main" id="{33E7D220-512C-4D84-AD16-8B534585E00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58" name="Text Box 19">
          <a:extLst>
            <a:ext uri="{FF2B5EF4-FFF2-40B4-BE49-F238E27FC236}">
              <a16:creationId xmlns:a16="http://schemas.microsoft.com/office/drawing/2014/main" id="{9FDA55FA-BCFA-4A37-BA4F-2A148CD0AA5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59" name="Text Box 20">
          <a:extLst>
            <a:ext uri="{FF2B5EF4-FFF2-40B4-BE49-F238E27FC236}">
              <a16:creationId xmlns:a16="http://schemas.microsoft.com/office/drawing/2014/main" id="{CD895C2F-7063-46A2-8E16-D7A74D38AFB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60" name="Text Box 21">
          <a:extLst>
            <a:ext uri="{FF2B5EF4-FFF2-40B4-BE49-F238E27FC236}">
              <a16:creationId xmlns:a16="http://schemas.microsoft.com/office/drawing/2014/main" id="{130EA69A-813E-4A7A-8290-CEA0723A33D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61" name="Text Box 22">
          <a:extLst>
            <a:ext uri="{FF2B5EF4-FFF2-40B4-BE49-F238E27FC236}">
              <a16:creationId xmlns:a16="http://schemas.microsoft.com/office/drawing/2014/main" id="{D5DA6ADB-9E0B-4328-8E86-A4F85883D02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62" name="Text Box 23">
          <a:extLst>
            <a:ext uri="{FF2B5EF4-FFF2-40B4-BE49-F238E27FC236}">
              <a16:creationId xmlns:a16="http://schemas.microsoft.com/office/drawing/2014/main" id="{E3B3C01A-F907-48CC-996E-0BC3064ACFA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63" name="Text Box 24">
          <a:extLst>
            <a:ext uri="{FF2B5EF4-FFF2-40B4-BE49-F238E27FC236}">
              <a16:creationId xmlns:a16="http://schemas.microsoft.com/office/drawing/2014/main" id="{B41AE8AD-F0C1-4B48-8183-402EC6534ED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64" name="Text Box 25">
          <a:extLst>
            <a:ext uri="{FF2B5EF4-FFF2-40B4-BE49-F238E27FC236}">
              <a16:creationId xmlns:a16="http://schemas.microsoft.com/office/drawing/2014/main" id="{6A5155D3-E231-4C0D-90F7-C5123E086C4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65" name="Text Box 26">
          <a:extLst>
            <a:ext uri="{FF2B5EF4-FFF2-40B4-BE49-F238E27FC236}">
              <a16:creationId xmlns:a16="http://schemas.microsoft.com/office/drawing/2014/main" id="{F7A823BF-21F8-48DA-8C7D-E3C97926CA1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66" name="Text Box 27">
          <a:extLst>
            <a:ext uri="{FF2B5EF4-FFF2-40B4-BE49-F238E27FC236}">
              <a16:creationId xmlns:a16="http://schemas.microsoft.com/office/drawing/2014/main" id="{2E60BACA-4A7F-4FC8-BF7A-25F567C8046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67" name="Text Box 28">
          <a:extLst>
            <a:ext uri="{FF2B5EF4-FFF2-40B4-BE49-F238E27FC236}">
              <a16:creationId xmlns:a16="http://schemas.microsoft.com/office/drawing/2014/main" id="{5C1A000B-27CD-408E-ABEE-438E6309F7A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68" name="Text Box 29">
          <a:extLst>
            <a:ext uri="{FF2B5EF4-FFF2-40B4-BE49-F238E27FC236}">
              <a16:creationId xmlns:a16="http://schemas.microsoft.com/office/drawing/2014/main" id="{489C4537-D9D8-4306-AD44-853D075DAC4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69" name="Text Box 30">
          <a:extLst>
            <a:ext uri="{FF2B5EF4-FFF2-40B4-BE49-F238E27FC236}">
              <a16:creationId xmlns:a16="http://schemas.microsoft.com/office/drawing/2014/main" id="{85F4698C-D991-4CDB-9D7B-99FCB3E8520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70" name="Text Box 31">
          <a:extLst>
            <a:ext uri="{FF2B5EF4-FFF2-40B4-BE49-F238E27FC236}">
              <a16:creationId xmlns:a16="http://schemas.microsoft.com/office/drawing/2014/main" id="{7B48D499-3A46-4602-B328-34CA40054AD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71" name="Text Box 32">
          <a:extLst>
            <a:ext uri="{FF2B5EF4-FFF2-40B4-BE49-F238E27FC236}">
              <a16:creationId xmlns:a16="http://schemas.microsoft.com/office/drawing/2014/main" id="{93437A26-302B-48BB-B25D-95E17FA5279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72" name="Text Box 33">
          <a:extLst>
            <a:ext uri="{FF2B5EF4-FFF2-40B4-BE49-F238E27FC236}">
              <a16:creationId xmlns:a16="http://schemas.microsoft.com/office/drawing/2014/main" id="{927FCF33-5AF5-4281-9365-1EC2066FE49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73" name="Text Box 34">
          <a:extLst>
            <a:ext uri="{FF2B5EF4-FFF2-40B4-BE49-F238E27FC236}">
              <a16:creationId xmlns:a16="http://schemas.microsoft.com/office/drawing/2014/main" id="{5A2E974D-48CC-4628-9333-5C0ECE9017C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74" name="Text Box 35">
          <a:extLst>
            <a:ext uri="{FF2B5EF4-FFF2-40B4-BE49-F238E27FC236}">
              <a16:creationId xmlns:a16="http://schemas.microsoft.com/office/drawing/2014/main" id="{0C1AAB7E-CA86-4457-BC2B-81D0B12A461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75" name="Text Box 36">
          <a:extLst>
            <a:ext uri="{FF2B5EF4-FFF2-40B4-BE49-F238E27FC236}">
              <a16:creationId xmlns:a16="http://schemas.microsoft.com/office/drawing/2014/main" id="{868513B7-82D8-47E8-95AF-C70A52E6CA4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76" name="Text Box 37">
          <a:extLst>
            <a:ext uri="{FF2B5EF4-FFF2-40B4-BE49-F238E27FC236}">
              <a16:creationId xmlns:a16="http://schemas.microsoft.com/office/drawing/2014/main" id="{8280836F-0F4D-4CB6-B7DB-881BFF830DA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77" name="Text Box 38">
          <a:extLst>
            <a:ext uri="{FF2B5EF4-FFF2-40B4-BE49-F238E27FC236}">
              <a16:creationId xmlns:a16="http://schemas.microsoft.com/office/drawing/2014/main" id="{2633C8F0-889C-48DC-AEFD-D1676224374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78" name="Text Box 39">
          <a:extLst>
            <a:ext uri="{FF2B5EF4-FFF2-40B4-BE49-F238E27FC236}">
              <a16:creationId xmlns:a16="http://schemas.microsoft.com/office/drawing/2014/main" id="{A533D753-6A90-43CA-909C-93BAC84A57A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79" name="Text Box 40">
          <a:extLst>
            <a:ext uri="{FF2B5EF4-FFF2-40B4-BE49-F238E27FC236}">
              <a16:creationId xmlns:a16="http://schemas.microsoft.com/office/drawing/2014/main" id="{23EAC9DD-48F1-44AA-AC65-894E00EE61C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80" name="Text Box 41">
          <a:extLst>
            <a:ext uri="{FF2B5EF4-FFF2-40B4-BE49-F238E27FC236}">
              <a16:creationId xmlns:a16="http://schemas.microsoft.com/office/drawing/2014/main" id="{0834661C-8F27-47F7-9094-0416177D165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81" name="Text Box 42">
          <a:extLst>
            <a:ext uri="{FF2B5EF4-FFF2-40B4-BE49-F238E27FC236}">
              <a16:creationId xmlns:a16="http://schemas.microsoft.com/office/drawing/2014/main" id="{247947C6-10B3-40F7-B9DF-B2406CD4C73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82" name="Text Box 43">
          <a:extLst>
            <a:ext uri="{FF2B5EF4-FFF2-40B4-BE49-F238E27FC236}">
              <a16:creationId xmlns:a16="http://schemas.microsoft.com/office/drawing/2014/main" id="{183263AC-B33C-4267-9AE9-CD2FF0B51D0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83" name="Text Box 44">
          <a:extLst>
            <a:ext uri="{FF2B5EF4-FFF2-40B4-BE49-F238E27FC236}">
              <a16:creationId xmlns:a16="http://schemas.microsoft.com/office/drawing/2014/main" id="{836D1F10-9607-4E64-B5F1-7189C0F9097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84" name="Text Box 45">
          <a:extLst>
            <a:ext uri="{FF2B5EF4-FFF2-40B4-BE49-F238E27FC236}">
              <a16:creationId xmlns:a16="http://schemas.microsoft.com/office/drawing/2014/main" id="{289A9A25-6DA7-45C6-837A-F747F264D57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FB627B35-3E15-4726-9A49-599AEC863CD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86" name="Text Box 47">
          <a:extLst>
            <a:ext uri="{FF2B5EF4-FFF2-40B4-BE49-F238E27FC236}">
              <a16:creationId xmlns:a16="http://schemas.microsoft.com/office/drawing/2014/main" id="{6891B6F6-90AC-4957-97CA-F7E3E1A2CC0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87" name="Text Box 48">
          <a:extLst>
            <a:ext uri="{FF2B5EF4-FFF2-40B4-BE49-F238E27FC236}">
              <a16:creationId xmlns:a16="http://schemas.microsoft.com/office/drawing/2014/main" id="{3D449479-F634-4275-8E33-64FAE407FA9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88" name="Text Box 49">
          <a:extLst>
            <a:ext uri="{FF2B5EF4-FFF2-40B4-BE49-F238E27FC236}">
              <a16:creationId xmlns:a16="http://schemas.microsoft.com/office/drawing/2014/main" id="{07BFC10F-E88B-4052-BFEE-B4393DB6FEF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89" name="Text Box 50">
          <a:extLst>
            <a:ext uri="{FF2B5EF4-FFF2-40B4-BE49-F238E27FC236}">
              <a16:creationId xmlns:a16="http://schemas.microsoft.com/office/drawing/2014/main" id="{443DEFE8-9EE5-4877-8882-08BA77ABE09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90" name="Text Box 51">
          <a:extLst>
            <a:ext uri="{FF2B5EF4-FFF2-40B4-BE49-F238E27FC236}">
              <a16:creationId xmlns:a16="http://schemas.microsoft.com/office/drawing/2014/main" id="{2E7EE025-79F5-4CF1-B861-E4B9D0F2AC0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91" name="Text Box 52">
          <a:extLst>
            <a:ext uri="{FF2B5EF4-FFF2-40B4-BE49-F238E27FC236}">
              <a16:creationId xmlns:a16="http://schemas.microsoft.com/office/drawing/2014/main" id="{9C6B388D-09C4-43A0-A272-31DF43A5BE5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92" name="Text Box 53">
          <a:extLst>
            <a:ext uri="{FF2B5EF4-FFF2-40B4-BE49-F238E27FC236}">
              <a16:creationId xmlns:a16="http://schemas.microsoft.com/office/drawing/2014/main" id="{055205A9-7BD0-4131-A929-15952379F4A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93" name="Text Box 54">
          <a:extLst>
            <a:ext uri="{FF2B5EF4-FFF2-40B4-BE49-F238E27FC236}">
              <a16:creationId xmlns:a16="http://schemas.microsoft.com/office/drawing/2014/main" id="{2A8C577D-3781-484A-A302-066B785245A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94" name="Text Box 55">
          <a:extLst>
            <a:ext uri="{FF2B5EF4-FFF2-40B4-BE49-F238E27FC236}">
              <a16:creationId xmlns:a16="http://schemas.microsoft.com/office/drawing/2014/main" id="{30D2E0DF-2E02-41BC-9977-ADF17FC7CEE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95" name="Text Box 56">
          <a:extLst>
            <a:ext uri="{FF2B5EF4-FFF2-40B4-BE49-F238E27FC236}">
              <a16:creationId xmlns:a16="http://schemas.microsoft.com/office/drawing/2014/main" id="{9099E9EA-39D4-4D98-8ED3-19C9C32CB44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96" name="Text Box 57">
          <a:extLst>
            <a:ext uri="{FF2B5EF4-FFF2-40B4-BE49-F238E27FC236}">
              <a16:creationId xmlns:a16="http://schemas.microsoft.com/office/drawing/2014/main" id="{237A625C-A0B7-404F-B06F-8597B3E8ECF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97" name="Text Box 58">
          <a:extLst>
            <a:ext uri="{FF2B5EF4-FFF2-40B4-BE49-F238E27FC236}">
              <a16:creationId xmlns:a16="http://schemas.microsoft.com/office/drawing/2014/main" id="{8F40E5F1-AA91-4322-9BB3-6E49205ECFE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98" name="Text Box 59">
          <a:extLst>
            <a:ext uri="{FF2B5EF4-FFF2-40B4-BE49-F238E27FC236}">
              <a16:creationId xmlns:a16="http://schemas.microsoft.com/office/drawing/2014/main" id="{ED396335-FFED-4849-B1E1-2B90265EE9C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099" name="Text Box 60">
          <a:extLst>
            <a:ext uri="{FF2B5EF4-FFF2-40B4-BE49-F238E27FC236}">
              <a16:creationId xmlns:a16="http://schemas.microsoft.com/office/drawing/2014/main" id="{69150FCC-F0DD-4F30-BDFE-D07E93871A1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00" name="Text Box 61">
          <a:extLst>
            <a:ext uri="{FF2B5EF4-FFF2-40B4-BE49-F238E27FC236}">
              <a16:creationId xmlns:a16="http://schemas.microsoft.com/office/drawing/2014/main" id="{2492B1B5-CD04-4C79-ADB4-13AC66B74D0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01" name="Text Box 62">
          <a:extLst>
            <a:ext uri="{FF2B5EF4-FFF2-40B4-BE49-F238E27FC236}">
              <a16:creationId xmlns:a16="http://schemas.microsoft.com/office/drawing/2014/main" id="{3596EE12-8946-4C7B-9113-B948B16EEA3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02" name="Text Box 63">
          <a:extLst>
            <a:ext uri="{FF2B5EF4-FFF2-40B4-BE49-F238E27FC236}">
              <a16:creationId xmlns:a16="http://schemas.microsoft.com/office/drawing/2014/main" id="{7B703F0D-BC92-4D1B-81A4-5E418BD8AE8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03" name="Text Box 64">
          <a:extLst>
            <a:ext uri="{FF2B5EF4-FFF2-40B4-BE49-F238E27FC236}">
              <a16:creationId xmlns:a16="http://schemas.microsoft.com/office/drawing/2014/main" id="{E8FD16EB-1AA5-4D3B-97A8-C3D3B9C3497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04" name="Text Box 65">
          <a:extLst>
            <a:ext uri="{FF2B5EF4-FFF2-40B4-BE49-F238E27FC236}">
              <a16:creationId xmlns:a16="http://schemas.microsoft.com/office/drawing/2014/main" id="{AF506FF3-5128-46B0-BBB3-5C38B8DD006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05" name="Text Box 66">
          <a:extLst>
            <a:ext uri="{FF2B5EF4-FFF2-40B4-BE49-F238E27FC236}">
              <a16:creationId xmlns:a16="http://schemas.microsoft.com/office/drawing/2014/main" id="{F8C4ABC0-6DB4-479F-9001-758520543F6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06" name="Text Box 67">
          <a:extLst>
            <a:ext uri="{FF2B5EF4-FFF2-40B4-BE49-F238E27FC236}">
              <a16:creationId xmlns:a16="http://schemas.microsoft.com/office/drawing/2014/main" id="{65B52B02-773C-4B81-96EF-D4B51CA4A4A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07" name="Text Box 68">
          <a:extLst>
            <a:ext uri="{FF2B5EF4-FFF2-40B4-BE49-F238E27FC236}">
              <a16:creationId xmlns:a16="http://schemas.microsoft.com/office/drawing/2014/main" id="{4661F302-9C91-4460-8314-B2B55C6215D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08" name="Text Box 69">
          <a:extLst>
            <a:ext uri="{FF2B5EF4-FFF2-40B4-BE49-F238E27FC236}">
              <a16:creationId xmlns:a16="http://schemas.microsoft.com/office/drawing/2014/main" id="{AFE679B4-82D4-4A55-9BD2-7C7A9F980CE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09" name="Text Box 70">
          <a:extLst>
            <a:ext uri="{FF2B5EF4-FFF2-40B4-BE49-F238E27FC236}">
              <a16:creationId xmlns:a16="http://schemas.microsoft.com/office/drawing/2014/main" id="{B085BB59-662C-4326-A87E-DA295FEB602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10" name="Text Box 71">
          <a:extLst>
            <a:ext uri="{FF2B5EF4-FFF2-40B4-BE49-F238E27FC236}">
              <a16:creationId xmlns:a16="http://schemas.microsoft.com/office/drawing/2014/main" id="{BDDF0AB6-EA12-4930-9CC1-596B14FF43E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11" name="Text Box 72">
          <a:extLst>
            <a:ext uri="{FF2B5EF4-FFF2-40B4-BE49-F238E27FC236}">
              <a16:creationId xmlns:a16="http://schemas.microsoft.com/office/drawing/2014/main" id="{9C845037-3F6C-482A-A220-7FF8ED0E65B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12" name="Text Box 73">
          <a:extLst>
            <a:ext uri="{FF2B5EF4-FFF2-40B4-BE49-F238E27FC236}">
              <a16:creationId xmlns:a16="http://schemas.microsoft.com/office/drawing/2014/main" id="{85B59A0D-7343-43CE-A083-50E16F52889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13" name="Text Box 74">
          <a:extLst>
            <a:ext uri="{FF2B5EF4-FFF2-40B4-BE49-F238E27FC236}">
              <a16:creationId xmlns:a16="http://schemas.microsoft.com/office/drawing/2014/main" id="{390A4D5B-9488-4766-9994-EF7770A3660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14" name="Text Box 75">
          <a:extLst>
            <a:ext uri="{FF2B5EF4-FFF2-40B4-BE49-F238E27FC236}">
              <a16:creationId xmlns:a16="http://schemas.microsoft.com/office/drawing/2014/main" id="{21246909-1B83-4F17-B0E8-97E5CF4F521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15" name="Text Box 76">
          <a:extLst>
            <a:ext uri="{FF2B5EF4-FFF2-40B4-BE49-F238E27FC236}">
              <a16:creationId xmlns:a16="http://schemas.microsoft.com/office/drawing/2014/main" id="{D9CF46B1-C86F-4BED-81A8-CEEDD6D7FBB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16" name="Text Box 77">
          <a:extLst>
            <a:ext uri="{FF2B5EF4-FFF2-40B4-BE49-F238E27FC236}">
              <a16:creationId xmlns:a16="http://schemas.microsoft.com/office/drawing/2014/main" id="{F297D0E9-9FF2-4B58-BD14-EC3C02FA28B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17" name="Text Box 78">
          <a:extLst>
            <a:ext uri="{FF2B5EF4-FFF2-40B4-BE49-F238E27FC236}">
              <a16:creationId xmlns:a16="http://schemas.microsoft.com/office/drawing/2014/main" id="{5E8F6BEB-F2B9-4FC0-9464-2AE131602FD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18" name="Text Box 79">
          <a:extLst>
            <a:ext uri="{FF2B5EF4-FFF2-40B4-BE49-F238E27FC236}">
              <a16:creationId xmlns:a16="http://schemas.microsoft.com/office/drawing/2014/main" id="{E1D0ADFE-31B1-4CE6-883E-0D8BFDF3D53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19" name="Text Box 80">
          <a:extLst>
            <a:ext uri="{FF2B5EF4-FFF2-40B4-BE49-F238E27FC236}">
              <a16:creationId xmlns:a16="http://schemas.microsoft.com/office/drawing/2014/main" id="{9C4F35F3-29BE-4860-B354-E23B4F07C6B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20" name="Text Box 81">
          <a:extLst>
            <a:ext uri="{FF2B5EF4-FFF2-40B4-BE49-F238E27FC236}">
              <a16:creationId xmlns:a16="http://schemas.microsoft.com/office/drawing/2014/main" id="{ADB65B32-5699-4970-A1CB-DD6A801C53C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21" name="Text Box 82">
          <a:extLst>
            <a:ext uri="{FF2B5EF4-FFF2-40B4-BE49-F238E27FC236}">
              <a16:creationId xmlns:a16="http://schemas.microsoft.com/office/drawing/2014/main" id="{A3305977-C850-43D7-89B5-B6704E5A27D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22" name="Text Box 83">
          <a:extLst>
            <a:ext uri="{FF2B5EF4-FFF2-40B4-BE49-F238E27FC236}">
              <a16:creationId xmlns:a16="http://schemas.microsoft.com/office/drawing/2014/main" id="{23C1C90D-A551-4414-BA50-64E96170420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23" name="Text Box 84">
          <a:extLst>
            <a:ext uri="{FF2B5EF4-FFF2-40B4-BE49-F238E27FC236}">
              <a16:creationId xmlns:a16="http://schemas.microsoft.com/office/drawing/2014/main" id="{2DE8557A-A0E7-4805-B6CC-9E4C7CB0862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24" name="Text Box 85">
          <a:extLst>
            <a:ext uri="{FF2B5EF4-FFF2-40B4-BE49-F238E27FC236}">
              <a16:creationId xmlns:a16="http://schemas.microsoft.com/office/drawing/2014/main" id="{A2399CD5-9D8E-48E6-9D0C-6B668D1A40B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25" name="Text Box 86">
          <a:extLst>
            <a:ext uri="{FF2B5EF4-FFF2-40B4-BE49-F238E27FC236}">
              <a16:creationId xmlns:a16="http://schemas.microsoft.com/office/drawing/2014/main" id="{7F456DA6-6BE9-4C35-9910-DF4E638E430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26" name="Text Box 87">
          <a:extLst>
            <a:ext uri="{FF2B5EF4-FFF2-40B4-BE49-F238E27FC236}">
              <a16:creationId xmlns:a16="http://schemas.microsoft.com/office/drawing/2014/main" id="{8BD68925-2949-4C34-8C5B-FE118C4E111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27" name="Text Box 88">
          <a:extLst>
            <a:ext uri="{FF2B5EF4-FFF2-40B4-BE49-F238E27FC236}">
              <a16:creationId xmlns:a16="http://schemas.microsoft.com/office/drawing/2014/main" id="{E36BBBD1-3756-4A5F-B2E5-CFAF0ACF507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28" name="Text Box 89">
          <a:extLst>
            <a:ext uri="{FF2B5EF4-FFF2-40B4-BE49-F238E27FC236}">
              <a16:creationId xmlns:a16="http://schemas.microsoft.com/office/drawing/2014/main" id="{2B2F0821-CBC3-48E2-8775-7BF62605691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29" name="Text Box 90">
          <a:extLst>
            <a:ext uri="{FF2B5EF4-FFF2-40B4-BE49-F238E27FC236}">
              <a16:creationId xmlns:a16="http://schemas.microsoft.com/office/drawing/2014/main" id="{1B22F8D4-A545-4729-88EF-4ECE16CBF93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30" name="Text Box 91">
          <a:extLst>
            <a:ext uri="{FF2B5EF4-FFF2-40B4-BE49-F238E27FC236}">
              <a16:creationId xmlns:a16="http://schemas.microsoft.com/office/drawing/2014/main" id="{BF9EB3B4-EA1B-4185-AF20-9C8771FE112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31" name="Text Box 92">
          <a:extLst>
            <a:ext uri="{FF2B5EF4-FFF2-40B4-BE49-F238E27FC236}">
              <a16:creationId xmlns:a16="http://schemas.microsoft.com/office/drawing/2014/main" id="{D1A71EDA-7E01-44BD-9804-CB49149E975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32" name="Text Box 93">
          <a:extLst>
            <a:ext uri="{FF2B5EF4-FFF2-40B4-BE49-F238E27FC236}">
              <a16:creationId xmlns:a16="http://schemas.microsoft.com/office/drawing/2014/main" id="{36E55937-A7AA-4BBB-85DB-4887018201D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33" name="Text Box 94">
          <a:extLst>
            <a:ext uri="{FF2B5EF4-FFF2-40B4-BE49-F238E27FC236}">
              <a16:creationId xmlns:a16="http://schemas.microsoft.com/office/drawing/2014/main" id="{DA1991FA-AA26-4CC2-9394-531EE333C67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34" name="Text Box 95">
          <a:extLst>
            <a:ext uri="{FF2B5EF4-FFF2-40B4-BE49-F238E27FC236}">
              <a16:creationId xmlns:a16="http://schemas.microsoft.com/office/drawing/2014/main" id="{2B41AB96-556B-453D-818F-DAB3B4966E1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35" name="Text Box 96">
          <a:extLst>
            <a:ext uri="{FF2B5EF4-FFF2-40B4-BE49-F238E27FC236}">
              <a16:creationId xmlns:a16="http://schemas.microsoft.com/office/drawing/2014/main" id="{B68FF7C4-105F-404A-AF70-69CDFD3B6F7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36" name="Text Box 97">
          <a:extLst>
            <a:ext uri="{FF2B5EF4-FFF2-40B4-BE49-F238E27FC236}">
              <a16:creationId xmlns:a16="http://schemas.microsoft.com/office/drawing/2014/main" id="{C20B44A1-4A16-4630-A859-CC8580CE80D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37" name="Text Box 98">
          <a:extLst>
            <a:ext uri="{FF2B5EF4-FFF2-40B4-BE49-F238E27FC236}">
              <a16:creationId xmlns:a16="http://schemas.microsoft.com/office/drawing/2014/main" id="{D3853353-C204-4487-80C6-6C737122860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38" name="Text Box 99">
          <a:extLst>
            <a:ext uri="{FF2B5EF4-FFF2-40B4-BE49-F238E27FC236}">
              <a16:creationId xmlns:a16="http://schemas.microsoft.com/office/drawing/2014/main" id="{B0C8BB1D-C272-413B-BA84-69B81EE720D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39" name="Text Box 100">
          <a:extLst>
            <a:ext uri="{FF2B5EF4-FFF2-40B4-BE49-F238E27FC236}">
              <a16:creationId xmlns:a16="http://schemas.microsoft.com/office/drawing/2014/main" id="{8B09CC1E-BEDE-4A4E-AA5B-E3D23C2F58E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40" name="Text Box 101">
          <a:extLst>
            <a:ext uri="{FF2B5EF4-FFF2-40B4-BE49-F238E27FC236}">
              <a16:creationId xmlns:a16="http://schemas.microsoft.com/office/drawing/2014/main" id="{ED6B532F-C23D-480D-A7A4-9E3CC9433B9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41" name="Text Box 102">
          <a:extLst>
            <a:ext uri="{FF2B5EF4-FFF2-40B4-BE49-F238E27FC236}">
              <a16:creationId xmlns:a16="http://schemas.microsoft.com/office/drawing/2014/main" id="{BFF5E1C1-61A9-40DF-A258-32BF24666BC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42" name="Text Box 103">
          <a:extLst>
            <a:ext uri="{FF2B5EF4-FFF2-40B4-BE49-F238E27FC236}">
              <a16:creationId xmlns:a16="http://schemas.microsoft.com/office/drawing/2014/main" id="{72E540B2-55D3-45C3-A0C4-31911794833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43" name="Text Box 104">
          <a:extLst>
            <a:ext uri="{FF2B5EF4-FFF2-40B4-BE49-F238E27FC236}">
              <a16:creationId xmlns:a16="http://schemas.microsoft.com/office/drawing/2014/main" id="{70575808-DAD5-476B-98B7-867300FEEF4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44" name="Text Box 105">
          <a:extLst>
            <a:ext uri="{FF2B5EF4-FFF2-40B4-BE49-F238E27FC236}">
              <a16:creationId xmlns:a16="http://schemas.microsoft.com/office/drawing/2014/main" id="{F0109FA4-9FA4-4A78-9CEF-A676C18F891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45" name="Text Box 106">
          <a:extLst>
            <a:ext uri="{FF2B5EF4-FFF2-40B4-BE49-F238E27FC236}">
              <a16:creationId xmlns:a16="http://schemas.microsoft.com/office/drawing/2014/main" id="{62406B7E-5960-4EB2-A5AC-BB76B959467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46" name="Text Box 107">
          <a:extLst>
            <a:ext uri="{FF2B5EF4-FFF2-40B4-BE49-F238E27FC236}">
              <a16:creationId xmlns:a16="http://schemas.microsoft.com/office/drawing/2014/main" id="{3AA8E530-4D47-4C4D-AC56-6CDF01EF963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47" name="Text Box 108">
          <a:extLst>
            <a:ext uri="{FF2B5EF4-FFF2-40B4-BE49-F238E27FC236}">
              <a16:creationId xmlns:a16="http://schemas.microsoft.com/office/drawing/2014/main" id="{38734811-E61E-4707-B36D-FB752F736BE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48" name="Text Box 109">
          <a:extLst>
            <a:ext uri="{FF2B5EF4-FFF2-40B4-BE49-F238E27FC236}">
              <a16:creationId xmlns:a16="http://schemas.microsoft.com/office/drawing/2014/main" id="{B8202C40-72BB-4913-A1B0-F8A53604A95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49" name="Text Box 110">
          <a:extLst>
            <a:ext uri="{FF2B5EF4-FFF2-40B4-BE49-F238E27FC236}">
              <a16:creationId xmlns:a16="http://schemas.microsoft.com/office/drawing/2014/main" id="{3DFEC8EA-6941-40F8-9850-FC5FF7C1608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50" name="Text Box 111">
          <a:extLst>
            <a:ext uri="{FF2B5EF4-FFF2-40B4-BE49-F238E27FC236}">
              <a16:creationId xmlns:a16="http://schemas.microsoft.com/office/drawing/2014/main" id="{FF89BBE5-EB13-43DB-8646-25CE39F40E9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51" name="Text Box 112">
          <a:extLst>
            <a:ext uri="{FF2B5EF4-FFF2-40B4-BE49-F238E27FC236}">
              <a16:creationId xmlns:a16="http://schemas.microsoft.com/office/drawing/2014/main" id="{1A5A39CF-2258-4EDE-8FCA-F70B2E74C7B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52" name="Text Box 113">
          <a:extLst>
            <a:ext uri="{FF2B5EF4-FFF2-40B4-BE49-F238E27FC236}">
              <a16:creationId xmlns:a16="http://schemas.microsoft.com/office/drawing/2014/main" id="{30E10D04-0F13-4761-89D3-6C120F3E59E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53" name="Text Box 114">
          <a:extLst>
            <a:ext uri="{FF2B5EF4-FFF2-40B4-BE49-F238E27FC236}">
              <a16:creationId xmlns:a16="http://schemas.microsoft.com/office/drawing/2014/main" id="{B2971847-A29A-46EC-97BE-D7753D6756F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54" name="Text Box 115">
          <a:extLst>
            <a:ext uri="{FF2B5EF4-FFF2-40B4-BE49-F238E27FC236}">
              <a16:creationId xmlns:a16="http://schemas.microsoft.com/office/drawing/2014/main" id="{7E773576-D424-4795-8302-C1C27AD27D0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55" name="Text Box 116">
          <a:extLst>
            <a:ext uri="{FF2B5EF4-FFF2-40B4-BE49-F238E27FC236}">
              <a16:creationId xmlns:a16="http://schemas.microsoft.com/office/drawing/2014/main" id="{EBABDE15-5EB0-4747-9FDB-2468E9CE22E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56" name="Text Box 117">
          <a:extLst>
            <a:ext uri="{FF2B5EF4-FFF2-40B4-BE49-F238E27FC236}">
              <a16:creationId xmlns:a16="http://schemas.microsoft.com/office/drawing/2014/main" id="{845DDC15-30A3-4865-BAD3-6EABB16FA7E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57" name="Text Box 118">
          <a:extLst>
            <a:ext uri="{FF2B5EF4-FFF2-40B4-BE49-F238E27FC236}">
              <a16:creationId xmlns:a16="http://schemas.microsoft.com/office/drawing/2014/main" id="{6DCEE9CF-DE69-4D43-98B1-95E055F485C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58" name="Text Box 119">
          <a:extLst>
            <a:ext uri="{FF2B5EF4-FFF2-40B4-BE49-F238E27FC236}">
              <a16:creationId xmlns:a16="http://schemas.microsoft.com/office/drawing/2014/main" id="{02D211AC-FAB4-446A-B97E-36C35AF298D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59" name="Text Box 120">
          <a:extLst>
            <a:ext uri="{FF2B5EF4-FFF2-40B4-BE49-F238E27FC236}">
              <a16:creationId xmlns:a16="http://schemas.microsoft.com/office/drawing/2014/main" id="{1B4C609F-451E-4DD9-A9AB-590915190AD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60" name="Text Box 121">
          <a:extLst>
            <a:ext uri="{FF2B5EF4-FFF2-40B4-BE49-F238E27FC236}">
              <a16:creationId xmlns:a16="http://schemas.microsoft.com/office/drawing/2014/main" id="{50B87F43-BCB1-4B8E-8653-F4A13CB5CC2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61" name="Text Box 122">
          <a:extLst>
            <a:ext uri="{FF2B5EF4-FFF2-40B4-BE49-F238E27FC236}">
              <a16:creationId xmlns:a16="http://schemas.microsoft.com/office/drawing/2014/main" id="{2E90F5B4-AA72-4419-B507-36EA75ED88B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62" name="Text Box 123">
          <a:extLst>
            <a:ext uri="{FF2B5EF4-FFF2-40B4-BE49-F238E27FC236}">
              <a16:creationId xmlns:a16="http://schemas.microsoft.com/office/drawing/2014/main" id="{B8A32F34-56B4-40BC-8F08-EA55C10960E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63" name="Text Box 124">
          <a:extLst>
            <a:ext uri="{FF2B5EF4-FFF2-40B4-BE49-F238E27FC236}">
              <a16:creationId xmlns:a16="http://schemas.microsoft.com/office/drawing/2014/main" id="{276770DB-756F-454D-A1B0-38E3FEA4235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64" name="Text Box 125">
          <a:extLst>
            <a:ext uri="{FF2B5EF4-FFF2-40B4-BE49-F238E27FC236}">
              <a16:creationId xmlns:a16="http://schemas.microsoft.com/office/drawing/2014/main" id="{6422F856-76DB-4CFE-803A-68DED3A7322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65" name="Text Box 126">
          <a:extLst>
            <a:ext uri="{FF2B5EF4-FFF2-40B4-BE49-F238E27FC236}">
              <a16:creationId xmlns:a16="http://schemas.microsoft.com/office/drawing/2014/main" id="{580FDFF1-E8F7-4C9A-BE0E-FB0EA6338A2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66" name="Text Box 127">
          <a:extLst>
            <a:ext uri="{FF2B5EF4-FFF2-40B4-BE49-F238E27FC236}">
              <a16:creationId xmlns:a16="http://schemas.microsoft.com/office/drawing/2014/main" id="{2B1F446E-C0FB-4120-8262-770706FBA4D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67" name="Text Box 128">
          <a:extLst>
            <a:ext uri="{FF2B5EF4-FFF2-40B4-BE49-F238E27FC236}">
              <a16:creationId xmlns:a16="http://schemas.microsoft.com/office/drawing/2014/main" id="{D4C923C8-E31C-45FF-B9EC-3A1F750E173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68" name="Text Box 129">
          <a:extLst>
            <a:ext uri="{FF2B5EF4-FFF2-40B4-BE49-F238E27FC236}">
              <a16:creationId xmlns:a16="http://schemas.microsoft.com/office/drawing/2014/main" id="{1A9986D7-596F-4448-8020-D3F2C0BBAD8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69" name="Text Box 130">
          <a:extLst>
            <a:ext uri="{FF2B5EF4-FFF2-40B4-BE49-F238E27FC236}">
              <a16:creationId xmlns:a16="http://schemas.microsoft.com/office/drawing/2014/main" id="{1CA5C726-ED18-47DE-8DE2-ABE9E2307AB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70" name="Text Box 131">
          <a:extLst>
            <a:ext uri="{FF2B5EF4-FFF2-40B4-BE49-F238E27FC236}">
              <a16:creationId xmlns:a16="http://schemas.microsoft.com/office/drawing/2014/main" id="{81DEB813-C0AE-4EA7-8607-90A73FFEB9F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71" name="Text Box 132">
          <a:extLst>
            <a:ext uri="{FF2B5EF4-FFF2-40B4-BE49-F238E27FC236}">
              <a16:creationId xmlns:a16="http://schemas.microsoft.com/office/drawing/2014/main" id="{40557C1C-61CF-4A84-B7C0-3156AC916EE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72" name="Text Box 133">
          <a:extLst>
            <a:ext uri="{FF2B5EF4-FFF2-40B4-BE49-F238E27FC236}">
              <a16:creationId xmlns:a16="http://schemas.microsoft.com/office/drawing/2014/main" id="{408BD06C-A88D-444E-B050-6617ABE5C78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73" name="Text Box 134">
          <a:extLst>
            <a:ext uri="{FF2B5EF4-FFF2-40B4-BE49-F238E27FC236}">
              <a16:creationId xmlns:a16="http://schemas.microsoft.com/office/drawing/2014/main" id="{F428362C-A75F-446B-A2E4-CBCF27FD04B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74" name="Text Box 135">
          <a:extLst>
            <a:ext uri="{FF2B5EF4-FFF2-40B4-BE49-F238E27FC236}">
              <a16:creationId xmlns:a16="http://schemas.microsoft.com/office/drawing/2014/main" id="{9D9D05A4-59C9-4E4C-A5D8-BE02F2F640A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75" name="Text Box 136">
          <a:extLst>
            <a:ext uri="{FF2B5EF4-FFF2-40B4-BE49-F238E27FC236}">
              <a16:creationId xmlns:a16="http://schemas.microsoft.com/office/drawing/2014/main" id="{217B8CC2-33C6-42F8-BC16-7CCB74424D5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76" name="Text Box 137">
          <a:extLst>
            <a:ext uri="{FF2B5EF4-FFF2-40B4-BE49-F238E27FC236}">
              <a16:creationId xmlns:a16="http://schemas.microsoft.com/office/drawing/2014/main" id="{8990ABE0-059D-4180-93C5-1E89569AC7B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77" name="Text Box 138">
          <a:extLst>
            <a:ext uri="{FF2B5EF4-FFF2-40B4-BE49-F238E27FC236}">
              <a16:creationId xmlns:a16="http://schemas.microsoft.com/office/drawing/2014/main" id="{7B0726C5-8083-49E7-9214-9F97E07C6A5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78" name="Text Box 139">
          <a:extLst>
            <a:ext uri="{FF2B5EF4-FFF2-40B4-BE49-F238E27FC236}">
              <a16:creationId xmlns:a16="http://schemas.microsoft.com/office/drawing/2014/main" id="{CFB16069-AC4D-4921-B8EB-2E601943D79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79" name="Text Box 140">
          <a:extLst>
            <a:ext uri="{FF2B5EF4-FFF2-40B4-BE49-F238E27FC236}">
              <a16:creationId xmlns:a16="http://schemas.microsoft.com/office/drawing/2014/main" id="{55BE0645-DE9E-4B54-B1B9-8F28D11EFDE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80" name="Text Box 141">
          <a:extLst>
            <a:ext uri="{FF2B5EF4-FFF2-40B4-BE49-F238E27FC236}">
              <a16:creationId xmlns:a16="http://schemas.microsoft.com/office/drawing/2014/main" id="{90FFC6F3-16BA-4896-A5FF-4E5C6F4F818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81" name="Text Box 142">
          <a:extLst>
            <a:ext uri="{FF2B5EF4-FFF2-40B4-BE49-F238E27FC236}">
              <a16:creationId xmlns:a16="http://schemas.microsoft.com/office/drawing/2014/main" id="{011737D5-F4E3-4095-BA37-AC42D32A938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82" name="Text Box 143">
          <a:extLst>
            <a:ext uri="{FF2B5EF4-FFF2-40B4-BE49-F238E27FC236}">
              <a16:creationId xmlns:a16="http://schemas.microsoft.com/office/drawing/2014/main" id="{732C1E4D-B96D-4C00-9BA7-A5B50D58BB9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83" name="Text Box 144">
          <a:extLst>
            <a:ext uri="{FF2B5EF4-FFF2-40B4-BE49-F238E27FC236}">
              <a16:creationId xmlns:a16="http://schemas.microsoft.com/office/drawing/2014/main" id="{3437D05A-8CB2-4250-AB2B-C65563AF9B8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84" name="Text Box 145">
          <a:extLst>
            <a:ext uri="{FF2B5EF4-FFF2-40B4-BE49-F238E27FC236}">
              <a16:creationId xmlns:a16="http://schemas.microsoft.com/office/drawing/2014/main" id="{BB5E6BD3-5C82-44EA-8CB3-BC27212F3E4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85" name="Text Box 146">
          <a:extLst>
            <a:ext uri="{FF2B5EF4-FFF2-40B4-BE49-F238E27FC236}">
              <a16:creationId xmlns:a16="http://schemas.microsoft.com/office/drawing/2014/main" id="{430CF9F4-021E-40DF-94A2-0439943517B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86" name="Text Box 147">
          <a:extLst>
            <a:ext uri="{FF2B5EF4-FFF2-40B4-BE49-F238E27FC236}">
              <a16:creationId xmlns:a16="http://schemas.microsoft.com/office/drawing/2014/main" id="{1F0AEA51-B9EA-4A17-8AE4-0F5424E3829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87" name="Text Box 148">
          <a:extLst>
            <a:ext uri="{FF2B5EF4-FFF2-40B4-BE49-F238E27FC236}">
              <a16:creationId xmlns:a16="http://schemas.microsoft.com/office/drawing/2014/main" id="{F0B15024-7C3A-463F-8A97-C93023ECEB8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88" name="Text Box 149">
          <a:extLst>
            <a:ext uri="{FF2B5EF4-FFF2-40B4-BE49-F238E27FC236}">
              <a16:creationId xmlns:a16="http://schemas.microsoft.com/office/drawing/2014/main" id="{EED89817-3DFC-4C6A-AD8D-4F436B52E33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89" name="Text Box 150">
          <a:extLst>
            <a:ext uri="{FF2B5EF4-FFF2-40B4-BE49-F238E27FC236}">
              <a16:creationId xmlns:a16="http://schemas.microsoft.com/office/drawing/2014/main" id="{5036F64C-A3D7-498D-98FC-692D64E4116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90" name="Text Box 151">
          <a:extLst>
            <a:ext uri="{FF2B5EF4-FFF2-40B4-BE49-F238E27FC236}">
              <a16:creationId xmlns:a16="http://schemas.microsoft.com/office/drawing/2014/main" id="{E5922180-DC1E-4480-B2DF-B25CE3E9E02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91" name="Text Box 152">
          <a:extLst>
            <a:ext uri="{FF2B5EF4-FFF2-40B4-BE49-F238E27FC236}">
              <a16:creationId xmlns:a16="http://schemas.microsoft.com/office/drawing/2014/main" id="{2B911FC3-8265-4225-BFFC-D7012BE81A4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92" name="Text Box 153">
          <a:extLst>
            <a:ext uri="{FF2B5EF4-FFF2-40B4-BE49-F238E27FC236}">
              <a16:creationId xmlns:a16="http://schemas.microsoft.com/office/drawing/2014/main" id="{6EB524C9-2901-46FB-AB1F-ADA76F0A50A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93" name="Text Box 154">
          <a:extLst>
            <a:ext uri="{FF2B5EF4-FFF2-40B4-BE49-F238E27FC236}">
              <a16:creationId xmlns:a16="http://schemas.microsoft.com/office/drawing/2014/main" id="{648ABCAB-92D0-4FA4-AC5C-9CF1FE29F32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94" name="Text Box 155">
          <a:extLst>
            <a:ext uri="{FF2B5EF4-FFF2-40B4-BE49-F238E27FC236}">
              <a16:creationId xmlns:a16="http://schemas.microsoft.com/office/drawing/2014/main" id="{05EE2E2A-0D1A-4DE0-BFE2-D8A00A3677E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95" name="Text Box 156">
          <a:extLst>
            <a:ext uri="{FF2B5EF4-FFF2-40B4-BE49-F238E27FC236}">
              <a16:creationId xmlns:a16="http://schemas.microsoft.com/office/drawing/2014/main" id="{AC55AA43-E63D-452A-B345-5E7CB73162A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96" name="Text Box 157">
          <a:extLst>
            <a:ext uri="{FF2B5EF4-FFF2-40B4-BE49-F238E27FC236}">
              <a16:creationId xmlns:a16="http://schemas.microsoft.com/office/drawing/2014/main" id="{32FFE8A2-CE81-4ED3-8A75-096D5E218CF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97" name="Text Box 158">
          <a:extLst>
            <a:ext uri="{FF2B5EF4-FFF2-40B4-BE49-F238E27FC236}">
              <a16:creationId xmlns:a16="http://schemas.microsoft.com/office/drawing/2014/main" id="{36E2093F-52BE-41D5-AE1C-D60D1C8BAEC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98" name="Text Box 159">
          <a:extLst>
            <a:ext uri="{FF2B5EF4-FFF2-40B4-BE49-F238E27FC236}">
              <a16:creationId xmlns:a16="http://schemas.microsoft.com/office/drawing/2014/main" id="{E56BE474-01CD-446C-BF92-E9C913AEC26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199" name="Text Box 160">
          <a:extLst>
            <a:ext uri="{FF2B5EF4-FFF2-40B4-BE49-F238E27FC236}">
              <a16:creationId xmlns:a16="http://schemas.microsoft.com/office/drawing/2014/main" id="{46A5EC6D-1909-486F-A25D-C59DFE4DFF0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00" name="Text Box 161">
          <a:extLst>
            <a:ext uri="{FF2B5EF4-FFF2-40B4-BE49-F238E27FC236}">
              <a16:creationId xmlns:a16="http://schemas.microsoft.com/office/drawing/2014/main" id="{4E683D3C-10D4-4018-B222-5A0FFED325C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01" name="Text Box 162">
          <a:extLst>
            <a:ext uri="{FF2B5EF4-FFF2-40B4-BE49-F238E27FC236}">
              <a16:creationId xmlns:a16="http://schemas.microsoft.com/office/drawing/2014/main" id="{724C1069-7EDD-40E8-9094-8CC8A5764A0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02" name="Text Box 163">
          <a:extLst>
            <a:ext uri="{FF2B5EF4-FFF2-40B4-BE49-F238E27FC236}">
              <a16:creationId xmlns:a16="http://schemas.microsoft.com/office/drawing/2014/main" id="{08BC8738-908D-4B27-8D12-998D891B9DD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03" name="Text Box 164">
          <a:extLst>
            <a:ext uri="{FF2B5EF4-FFF2-40B4-BE49-F238E27FC236}">
              <a16:creationId xmlns:a16="http://schemas.microsoft.com/office/drawing/2014/main" id="{3E0F0568-0695-426E-9497-D3854F62F1F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04" name="Text Box 165">
          <a:extLst>
            <a:ext uri="{FF2B5EF4-FFF2-40B4-BE49-F238E27FC236}">
              <a16:creationId xmlns:a16="http://schemas.microsoft.com/office/drawing/2014/main" id="{83EE2112-ACC0-407A-856C-707E77EBAC2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05" name="Text Box 166">
          <a:extLst>
            <a:ext uri="{FF2B5EF4-FFF2-40B4-BE49-F238E27FC236}">
              <a16:creationId xmlns:a16="http://schemas.microsoft.com/office/drawing/2014/main" id="{5FD48E12-06D3-43C7-9B1B-43A6D529F12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06" name="Text Box 167">
          <a:extLst>
            <a:ext uri="{FF2B5EF4-FFF2-40B4-BE49-F238E27FC236}">
              <a16:creationId xmlns:a16="http://schemas.microsoft.com/office/drawing/2014/main" id="{894B3972-6BE7-4E6F-B184-D0F4C0D147F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07" name="Text Box 168">
          <a:extLst>
            <a:ext uri="{FF2B5EF4-FFF2-40B4-BE49-F238E27FC236}">
              <a16:creationId xmlns:a16="http://schemas.microsoft.com/office/drawing/2014/main" id="{F0A3E722-5CA4-4F7D-90F7-58E32C25C71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08" name="Text Box 169">
          <a:extLst>
            <a:ext uri="{FF2B5EF4-FFF2-40B4-BE49-F238E27FC236}">
              <a16:creationId xmlns:a16="http://schemas.microsoft.com/office/drawing/2014/main" id="{0F85A34E-0DED-4F88-9948-F39177649B2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09" name="Text Box 170">
          <a:extLst>
            <a:ext uri="{FF2B5EF4-FFF2-40B4-BE49-F238E27FC236}">
              <a16:creationId xmlns:a16="http://schemas.microsoft.com/office/drawing/2014/main" id="{D9440FB6-6E4D-4F05-90B9-B4B646C58C5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10" name="Text Box 171">
          <a:extLst>
            <a:ext uri="{FF2B5EF4-FFF2-40B4-BE49-F238E27FC236}">
              <a16:creationId xmlns:a16="http://schemas.microsoft.com/office/drawing/2014/main" id="{69ACF77F-E1D3-4CEB-BA3A-B66335D4C08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11" name="Text Box 172">
          <a:extLst>
            <a:ext uri="{FF2B5EF4-FFF2-40B4-BE49-F238E27FC236}">
              <a16:creationId xmlns:a16="http://schemas.microsoft.com/office/drawing/2014/main" id="{FDD123FA-1BEA-49AC-901F-53EC52F9EC0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12" name="Text Box 173">
          <a:extLst>
            <a:ext uri="{FF2B5EF4-FFF2-40B4-BE49-F238E27FC236}">
              <a16:creationId xmlns:a16="http://schemas.microsoft.com/office/drawing/2014/main" id="{FC3229A6-2F37-44E0-841C-16BAB0AB782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13" name="Text Box 174">
          <a:extLst>
            <a:ext uri="{FF2B5EF4-FFF2-40B4-BE49-F238E27FC236}">
              <a16:creationId xmlns:a16="http://schemas.microsoft.com/office/drawing/2014/main" id="{96C6378E-27BC-485A-BEF7-142D709E71B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14" name="Text Box 175">
          <a:extLst>
            <a:ext uri="{FF2B5EF4-FFF2-40B4-BE49-F238E27FC236}">
              <a16:creationId xmlns:a16="http://schemas.microsoft.com/office/drawing/2014/main" id="{D9E15278-C758-478D-822A-15D137AAA9D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15" name="Text Box 176">
          <a:extLst>
            <a:ext uri="{FF2B5EF4-FFF2-40B4-BE49-F238E27FC236}">
              <a16:creationId xmlns:a16="http://schemas.microsoft.com/office/drawing/2014/main" id="{937355E6-270D-486A-A6EE-9F0890B6EAD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16" name="Text Box 177">
          <a:extLst>
            <a:ext uri="{FF2B5EF4-FFF2-40B4-BE49-F238E27FC236}">
              <a16:creationId xmlns:a16="http://schemas.microsoft.com/office/drawing/2014/main" id="{A296FE27-133B-4DB2-A01C-FB34BA84E4C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17" name="Text Box 178">
          <a:extLst>
            <a:ext uri="{FF2B5EF4-FFF2-40B4-BE49-F238E27FC236}">
              <a16:creationId xmlns:a16="http://schemas.microsoft.com/office/drawing/2014/main" id="{74DDAE58-F6FF-4968-8249-8765B8C4B18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18" name="Text Box 179">
          <a:extLst>
            <a:ext uri="{FF2B5EF4-FFF2-40B4-BE49-F238E27FC236}">
              <a16:creationId xmlns:a16="http://schemas.microsoft.com/office/drawing/2014/main" id="{B1AE32FB-5C39-4695-80F4-2DF41FC4634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19" name="Text Box 180">
          <a:extLst>
            <a:ext uri="{FF2B5EF4-FFF2-40B4-BE49-F238E27FC236}">
              <a16:creationId xmlns:a16="http://schemas.microsoft.com/office/drawing/2014/main" id="{B791D40D-302F-466E-8829-0C8EC613368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20" name="Text Box 181">
          <a:extLst>
            <a:ext uri="{FF2B5EF4-FFF2-40B4-BE49-F238E27FC236}">
              <a16:creationId xmlns:a16="http://schemas.microsoft.com/office/drawing/2014/main" id="{BAC89B03-9574-41B1-8E81-25B85899FDA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21" name="Text Box 182">
          <a:extLst>
            <a:ext uri="{FF2B5EF4-FFF2-40B4-BE49-F238E27FC236}">
              <a16:creationId xmlns:a16="http://schemas.microsoft.com/office/drawing/2014/main" id="{C3E0C817-98E2-43BB-8837-A34672DB037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22" name="Text Box 183">
          <a:extLst>
            <a:ext uri="{FF2B5EF4-FFF2-40B4-BE49-F238E27FC236}">
              <a16:creationId xmlns:a16="http://schemas.microsoft.com/office/drawing/2014/main" id="{A7F4D34E-E3E9-4A0C-8DDE-A2366AB5116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23" name="Text Box 184">
          <a:extLst>
            <a:ext uri="{FF2B5EF4-FFF2-40B4-BE49-F238E27FC236}">
              <a16:creationId xmlns:a16="http://schemas.microsoft.com/office/drawing/2014/main" id="{0AB2B27C-5A61-4508-AACA-7AC31E2D5AC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24" name="Text Box 185">
          <a:extLst>
            <a:ext uri="{FF2B5EF4-FFF2-40B4-BE49-F238E27FC236}">
              <a16:creationId xmlns:a16="http://schemas.microsoft.com/office/drawing/2014/main" id="{7F9A33B5-5B00-48C6-B23C-56B0D78548D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25" name="Text Box 186">
          <a:extLst>
            <a:ext uri="{FF2B5EF4-FFF2-40B4-BE49-F238E27FC236}">
              <a16:creationId xmlns:a16="http://schemas.microsoft.com/office/drawing/2014/main" id="{E0A9C4B6-CEC3-4B6F-A2C7-F719EC68E82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26" name="Text Box 187">
          <a:extLst>
            <a:ext uri="{FF2B5EF4-FFF2-40B4-BE49-F238E27FC236}">
              <a16:creationId xmlns:a16="http://schemas.microsoft.com/office/drawing/2014/main" id="{E4432A78-EFEE-4ABD-848C-402BB8D8CA5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27" name="Text Box 188">
          <a:extLst>
            <a:ext uri="{FF2B5EF4-FFF2-40B4-BE49-F238E27FC236}">
              <a16:creationId xmlns:a16="http://schemas.microsoft.com/office/drawing/2014/main" id="{A228654D-FA77-42BD-8044-C0D943A8406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28" name="Text Box 189">
          <a:extLst>
            <a:ext uri="{FF2B5EF4-FFF2-40B4-BE49-F238E27FC236}">
              <a16:creationId xmlns:a16="http://schemas.microsoft.com/office/drawing/2014/main" id="{6B10C4EE-3AD6-41F4-9766-52184E042E0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29" name="Text Box 190">
          <a:extLst>
            <a:ext uri="{FF2B5EF4-FFF2-40B4-BE49-F238E27FC236}">
              <a16:creationId xmlns:a16="http://schemas.microsoft.com/office/drawing/2014/main" id="{D3063828-3DE2-4AAF-BB07-3B6D724027A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30" name="Text Box 191">
          <a:extLst>
            <a:ext uri="{FF2B5EF4-FFF2-40B4-BE49-F238E27FC236}">
              <a16:creationId xmlns:a16="http://schemas.microsoft.com/office/drawing/2014/main" id="{7C18081A-E647-46B3-8A09-65E09EC4F8E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31" name="Text Box 192">
          <a:extLst>
            <a:ext uri="{FF2B5EF4-FFF2-40B4-BE49-F238E27FC236}">
              <a16:creationId xmlns:a16="http://schemas.microsoft.com/office/drawing/2014/main" id="{5CAB2683-5A5A-4A13-994E-3965C0648E1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32" name="Text Box 193">
          <a:extLst>
            <a:ext uri="{FF2B5EF4-FFF2-40B4-BE49-F238E27FC236}">
              <a16:creationId xmlns:a16="http://schemas.microsoft.com/office/drawing/2014/main" id="{9532E0A0-532B-4926-B95E-00E169ECAEC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33" name="Text Box 194">
          <a:extLst>
            <a:ext uri="{FF2B5EF4-FFF2-40B4-BE49-F238E27FC236}">
              <a16:creationId xmlns:a16="http://schemas.microsoft.com/office/drawing/2014/main" id="{9FA29514-6B27-4E59-BEC8-A88EF50B772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34" name="Text Box 195">
          <a:extLst>
            <a:ext uri="{FF2B5EF4-FFF2-40B4-BE49-F238E27FC236}">
              <a16:creationId xmlns:a16="http://schemas.microsoft.com/office/drawing/2014/main" id="{4727B9CA-2A1E-4E75-A6AB-71926E5F6B0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35" name="Text Box 196">
          <a:extLst>
            <a:ext uri="{FF2B5EF4-FFF2-40B4-BE49-F238E27FC236}">
              <a16:creationId xmlns:a16="http://schemas.microsoft.com/office/drawing/2014/main" id="{70E1309A-6919-45A2-B41F-2558A050281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36" name="Text Box 197">
          <a:extLst>
            <a:ext uri="{FF2B5EF4-FFF2-40B4-BE49-F238E27FC236}">
              <a16:creationId xmlns:a16="http://schemas.microsoft.com/office/drawing/2014/main" id="{2E901E23-5BE9-4765-BC14-17746725750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37" name="Text Box 198">
          <a:extLst>
            <a:ext uri="{FF2B5EF4-FFF2-40B4-BE49-F238E27FC236}">
              <a16:creationId xmlns:a16="http://schemas.microsoft.com/office/drawing/2014/main" id="{68051411-A1DD-4854-88E6-3E203B06EB1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38" name="Text Box 199">
          <a:extLst>
            <a:ext uri="{FF2B5EF4-FFF2-40B4-BE49-F238E27FC236}">
              <a16:creationId xmlns:a16="http://schemas.microsoft.com/office/drawing/2014/main" id="{CDCE872A-24D4-4C99-9C97-1B9FBA49363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39" name="Text Box 200">
          <a:extLst>
            <a:ext uri="{FF2B5EF4-FFF2-40B4-BE49-F238E27FC236}">
              <a16:creationId xmlns:a16="http://schemas.microsoft.com/office/drawing/2014/main" id="{D2E0804B-FE2A-45CB-AE3E-3C25AE73686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40" name="Text Box 201">
          <a:extLst>
            <a:ext uri="{FF2B5EF4-FFF2-40B4-BE49-F238E27FC236}">
              <a16:creationId xmlns:a16="http://schemas.microsoft.com/office/drawing/2014/main" id="{878E852B-47DB-44AA-B618-6730547F23C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41" name="Text Box 202">
          <a:extLst>
            <a:ext uri="{FF2B5EF4-FFF2-40B4-BE49-F238E27FC236}">
              <a16:creationId xmlns:a16="http://schemas.microsoft.com/office/drawing/2014/main" id="{FA017957-7AB9-4061-AB8F-25B244F64AB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42" name="Text Box 203">
          <a:extLst>
            <a:ext uri="{FF2B5EF4-FFF2-40B4-BE49-F238E27FC236}">
              <a16:creationId xmlns:a16="http://schemas.microsoft.com/office/drawing/2014/main" id="{48A0E088-FE68-4140-B66E-4C0F9A85BF0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43" name="Text Box 204">
          <a:extLst>
            <a:ext uri="{FF2B5EF4-FFF2-40B4-BE49-F238E27FC236}">
              <a16:creationId xmlns:a16="http://schemas.microsoft.com/office/drawing/2014/main" id="{5C2B4CF5-506E-4B75-9496-9A4D132E8F2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44" name="Text Box 205">
          <a:extLst>
            <a:ext uri="{FF2B5EF4-FFF2-40B4-BE49-F238E27FC236}">
              <a16:creationId xmlns:a16="http://schemas.microsoft.com/office/drawing/2014/main" id="{7A13DA47-4804-4DB7-9C8D-06C0056E69B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45" name="Text Box 206">
          <a:extLst>
            <a:ext uri="{FF2B5EF4-FFF2-40B4-BE49-F238E27FC236}">
              <a16:creationId xmlns:a16="http://schemas.microsoft.com/office/drawing/2014/main" id="{479A4915-7F03-4618-B079-DBDA92ED454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46" name="Text Box 207">
          <a:extLst>
            <a:ext uri="{FF2B5EF4-FFF2-40B4-BE49-F238E27FC236}">
              <a16:creationId xmlns:a16="http://schemas.microsoft.com/office/drawing/2014/main" id="{3E1B144C-3F5D-4ECB-A617-30C3B88C592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47" name="Text Box 208">
          <a:extLst>
            <a:ext uri="{FF2B5EF4-FFF2-40B4-BE49-F238E27FC236}">
              <a16:creationId xmlns:a16="http://schemas.microsoft.com/office/drawing/2014/main" id="{B5B0B916-0C55-4007-9457-AA73C72E2EB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48" name="Text Box 209">
          <a:extLst>
            <a:ext uri="{FF2B5EF4-FFF2-40B4-BE49-F238E27FC236}">
              <a16:creationId xmlns:a16="http://schemas.microsoft.com/office/drawing/2014/main" id="{448000B5-D8C0-4570-A8FD-BEA04FCCEFE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49" name="Text Box 210">
          <a:extLst>
            <a:ext uri="{FF2B5EF4-FFF2-40B4-BE49-F238E27FC236}">
              <a16:creationId xmlns:a16="http://schemas.microsoft.com/office/drawing/2014/main" id="{B95FD4EC-2E3E-4EF7-B8E2-6FD472277AC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50" name="Text Box 211">
          <a:extLst>
            <a:ext uri="{FF2B5EF4-FFF2-40B4-BE49-F238E27FC236}">
              <a16:creationId xmlns:a16="http://schemas.microsoft.com/office/drawing/2014/main" id="{1953764B-2D9F-40BB-BD3C-53BC00AF5F8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51" name="Text Box 212">
          <a:extLst>
            <a:ext uri="{FF2B5EF4-FFF2-40B4-BE49-F238E27FC236}">
              <a16:creationId xmlns:a16="http://schemas.microsoft.com/office/drawing/2014/main" id="{9782E2B3-CCF3-4F35-97EB-66365F04C26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52" name="Text Box 213">
          <a:extLst>
            <a:ext uri="{FF2B5EF4-FFF2-40B4-BE49-F238E27FC236}">
              <a16:creationId xmlns:a16="http://schemas.microsoft.com/office/drawing/2014/main" id="{FA903153-9792-4E2F-92D6-7D1BAA3B919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53" name="Text Box 214">
          <a:extLst>
            <a:ext uri="{FF2B5EF4-FFF2-40B4-BE49-F238E27FC236}">
              <a16:creationId xmlns:a16="http://schemas.microsoft.com/office/drawing/2014/main" id="{09B7D0A5-7348-4340-A41A-3A498C6C73A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54" name="Text Box 215">
          <a:extLst>
            <a:ext uri="{FF2B5EF4-FFF2-40B4-BE49-F238E27FC236}">
              <a16:creationId xmlns:a16="http://schemas.microsoft.com/office/drawing/2014/main" id="{27577DE4-3869-4F80-9148-5EC11E8A57C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55" name="Text Box 216">
          <a:extLst>
            <a:ext uri="{FF2B5EF4-FFF2-40B4-BE49-F238E27FC236}">
              <a16:creationId xmlns:a16="http://schemas.microsoft.com/office/drawing/2014/main" id="{29238E9F-C1F0-44C2-9954-8353B74C062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56" name="Text Box 217">
          <a:extLst>
            <a:ext uri="{FF2B5EF4-FFF2-40B4-BE49-F238E27FC236}">
              <a16:creationId xmlns:a16="http://schemas.microsoft.com/office/drawing/2014/main" id="{AAC07A44-A975-4B0D-B179-916F5A3420A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57" name="Text Box 218">
          <a:extLst>
            <a:ext uri="{FF2B5EF4-FFF2-40B4-BE49-F238E27FC236}">
              <a16:creationId xmlns:a16="http://schemas.microsoft.com/office/drawing/2014/main" id="{0D399939-9801-4171-8277-A13143ECF19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58" name="Text Box 219">
          <a:extLst>
            <a:ext uri="{FF2B5EF4-FFF2-40B4-BE49-F238E27FC236}">
              <a16:creationId xmlns:a16="http://schemas.microsoft.com/office/drawing/2014/main" id="{E2D43ED9-3838-4252-97EB-99369C7F255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59" name="Text Box 220">
          <a:extLst>
            <a:ext uri="{FF2B5EF4-FFF2-40B4-BE49-F238E27FC236}">
              <a16:creationId xmlns:a16="http://schemas.microsoft.com/office/drawing/2014/main" id="{CB4549F4-5300-4D83-9BDC-D150BDF269C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60" name="Text Box 221">
          <a:extLst>
            <a:ext uri="{FF2B5EF4-FFF2-40B4-BE49-F238E27FC236}">
              <a16:creationId xmlns:a16="http://schemas.microsoft.com/office/drawing/2014/main" id="{3238CFAE-2B11-45BC-A57D-B4D218775BF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61" name="Text Box 222">
          <a:extLst>
            <a:ext uri="{FF2B5EF4-FFF2-40B4-BE49-F238E27FC236}">
              <a16:creationId xmlns:a16="http://schemas.microsoft.com/office/drawing/2014/main" id="{A3FE3E98-77CA-45B2-8F10-2E914D066B5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62" name="Text Box 223">
          <a:extLst>
            <a:ext uri="{FF2B5EF4-FFF2-40B4-BE49-F238E27FC236}">
              <a16:creationId xmlns:a16="http://schemas.microsoft.com/office/drawing/2014/main" id="{8BE44754-D25F-43BE-ADA5-D06C0C92F7A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63" name="Text Box 224">
          <a:extLst>
            <a:ext uri="{FF2B5EF4-FFF2-40B4-BE49-F238E27FC236}">
              <a16:creationId xmlns:a16="http://schemas.microsoft.com/office/drawing/2014/main" id="{35FF1894-0B76-4C09-B7AE-D59F155567C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64" name="Text Box 225">
          <a:extLst>
            <a:ext uri="{FF2B5EF4-FFF2-40B4-BE49-F238E27FC236}">
              <a16:creationId xmlns:a16="http://schemas.microsoft.com/office/drawing/2014/main" id="{EA3C6843-6980-4878-BA37-DD4C47DB575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65" name="Text Box 226">
          <a:extLst>
            <a:ext uri="{FF2B5EF4-FFF2-40B4-BE49-F238E27FC236}">
              <a16:creationId xmlns:a16="http://schemas.microsoft.com/office/drawing/2014/main" id="{06A9B7C9-8F2E-4A5A-83C2-88C38812F27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66" name="Text Box 227">
          <a:extLst>
            <a:ext uri="{FF2B5EF4-FFF2-40B4-BE49-F238E27FC236}">
              <a16:creationId xmlns:a16="http://schemas.microsoft.com/office/drawing/2014/main" id="{C0BDD80F-D04A-4A34-82D1-81D4F60224E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67" name="Text Box 228">
          <a:extLst>
            <a:ext uri="{FF2B5EF4-FFF2-40B4-BE49-F238E27FC236}">
              <a16:creationId xmlns:a16="http://schemas.microsoft.com/office/drawing/2014/main" id="{FF1347CF-D575-4417-8473-6B8DFBB845D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68" name="Text Box 229">
          <a:extLst>
            <a:ext uri="{FF2B5EF4-FFF2-40B4-BE49-F238E27FC236}">
              <a16:creationId xmlns:a16="http://schemas.microsoft.com/office/drawing/2014/main" id="{51A92EAA-CB97-4718-A205-708CCB3C23E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69" name="Text Box 230">
          <a:extLst>
            <a:ext uri="{FF2B5EF4-FFF2-40B4-BE49-F238E27FC236}">
              <a16:creationId xmlns:a16="http://schemas.microsoft.com/office/drawing/2014/main" id="{35676E65-77FE-4B68-B6D9-9352837A432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70" name="Text Box 231">
          <a:extLst>
            <a:ext uri="{FF2B5EF4-FFF2-40B4-BE49-F238E27FC236}">
              <a16:creationId xmlns:a16="http://schemas.microsoft.com/office/drawing/2014/main" id="{FDF7B3F8-97A6-47D6-BCD0-32A6D068DED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71" name="Text Box 232">
          <a:extLst>
            <a:ext uri="{FF2B5EF4-FFF2-40B4-BE49-F238E27FC236}">
              <a16:creationId xmlns:a16="http://schemas.microsoft.com/office/drawing/2014/main" id="{C030228A-8849-4473-BE72-5938AE1EF3B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72" name="Text Box 233">
          <a:extLst>
            <a:ext uri="{FF2B5EF4-FFF2-40B4-BE49-F238E27FC236}">
              <a16:creationId xmlns:a16="http://schemas.microsoft.com/office/drawing/2014/main" id="{DD35A81C-76FF-4A3F-AB0A-242391EE1E8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73" name="Text Box 234">
          <a:extLst>
            <a:ext uri="{FF2B5EF4-FFF2-40B4-BE49-F238E27FC236}">
              <a16:creationId xmlns:a16="http://schemas.microsoft.com/office/drawing/2014/main" id="{24A5E86F-0F9D-42CC-A80C-764A5C545B8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74" name="Text Box 235">
          <a:extLst>
            <a:ext uri="{FF2B5EF4-FFF2-40B4-BE49-F238E27FC236}">
              <a16:creationId xmlns:a16="http://schemas.microsoft.com/office/drawing/2014/main" id="{02F16416-4B1A-49EC-B58C-4B70563B911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75" name="Text Box 236">
          <a:extLst>
            <a:ext uri="{FF2B5EF4-FFF2-40B4-BE49-F238E27FC236}">
              <a16:creationId xmlns:a16="http://schemas.microsoft.com/office/drawing/2014/main" id="{6C445FCF-0F18-4F14-BBC6-494F77B2A6B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76" name="Text Box 237">
          <a:extLst>
            <a:ext uri="{FF2B5EF4-FFF2-40B4-BE49-F238E27FC236}">
              <a16:creationId xmlns:a16="http://schemas.microsoft.com/office/drawing/2014/main" id="{264B0597-CA39-4814-98D8-542298A05A4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77" name="Text Box 238">
          <a:extLst>
            <a:ext uri="{FF2B5EF4-FFF2-40B4-BE49-F238E27FC236}">
              <a16:creationId xmlns:a16="http://schemas.microsoft.com/office/drawing/2014/main" id="{6EE0CF6B-EBE7-4ECF-9A8B-7D0FE2916BC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78" name="Text Box 239">
          <a:extLst>
            <a:ext uri="{FF2B5EF4-FFF2-40B4-BE49-F238E27FC236}">
              <a16:creationId xmlns:a16="http://schemas.microsoft.com/office/drawing/2014/main" id="{841E3320-898E-4B4A-BEB0-A85FC5758B6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79" name="Text Box 240">
          <a:extLst>
            <a:ext uri="{FF2B5EF4-FFF2-40B4-BE49-F238E27FC236}">
              <a16:creationId xmlns:a16="http://schemas.microsoft.com/office/drawing/2014/main" id="{E506E93D-4DA6-42E5-B035-41A8FE96685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80" name="Text Box 241">
          <a:extLst>
            <a:ext uri="{FF2B5EF4-FFF2-40B4-BE49-F238E27FC236}">
              <a16:creationId xmlns:a16="http://schemas.microsoft.com/office/drawing/2014/main" id="{B15C8266-88EE-4FE1-A7DD-F3CAE80CB8F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81" name="Text Box 242">
          <a:extLst>
            <a:ext uri="{FF2B5EF4-FFF2-40B4-BE49-F238E27FC236}">
              <a16:creationId xmlns:a16="http://schemas.microsoft.com/office/drawing/2014/main" id="{84C0D904-14FE-4E9D-86F5-FE40B66AFD0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82" name="Text Box 243">
          <a:extLst>
            <a:ext uri="{FF2B5EF4-FFF2-40B4-BE49-F238E27FC236}">
              <a16:creationId xmlns:a16="http://schemas.microsoft.com/office/drawing/2014/main" id="{7D508182-226B-454D-BBBD-FBD45C51FC4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83" name="Text Box 244">
          <a:extLst>
            <a:ext uri="{FF2B5EF4-FFF2-40B4-BE49-F238E27FC236}">
              <a16:creationId xmlns:a16="http://schemas.microsoft.com/office/drawing/2014/main" id="{E0947551-A27F-41CC-B132-7DB8AB000B1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84" name="Text Box 245">
          <a:extLst>
            <a:ext uri="{FF2B5EF4-FFF2-40B4-BE49-F238E27FC236}">
              <a16:creationId xmlns:a16="http://schemas.microsoft.com/office/drawing/2014/main" id="{C155596C-B779-4F05-B278-9E8CBEFE5C5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85" name="Text Box 246">
          <a:extLst>
            <a:ext uri="{FF2B5EF4-FFF2-40B4-BE49-F238E27FC236}">
              <a16:creationId xmlns:a16="http://schemas.microsoft.com/office/drawing/2014/main" id="{4599B6C0-1408-4C70-AAFE-DCD978EFAD4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86" name="Text Box 247">
          <a:extLst>
            <a:ext uri="{FF2B5EF4-FFF2-40B4-BE49-F238E27FC236}">
              <a16:creationId xmlns:a16="http://schemas.microsoft.com/office/drawing/2014/main" id="{EC8B7262-61DE-458E-95DE-5147122F36D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87" name="Text Box 248">
          <a:extLst>
            <a:ext uri="{FF2B5EF4-FFF2-40B4-BE49-F238E27FC236}">
              <a16:creationId xmlns:a16="http://schemas.microsoft.com/office/drawing/2014/main" id="{2240FCE2-D1D4-4414-AC4C-B55F65D575C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88" name="Text Box 249">
          <a:extLst>
            <a:ext uri="{FF2B5EF4-FFF2-40B4-BE49-F238E27FC236}">
              <a16:creationId xmlns:a16="http://schemas.microsoft.com/office/drawing/2014/main" id="{2FC4C899-CF63-486C-9D5E-6057DF872AA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89" name="Text Box 250">
          <a:extLst>
            <a:ext uri="{FF2B5EF4-FFF2-40B4-BE49-F238E27FC236}">
              <a16:creationId xmlns:a16="http://schemas.microsoft.com/office/drawing/2014/main" id="{92309C59-C9C6-4677-8AA1-E05E5D7C498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90" name="Text Box 251">
          <a:extLst>
            <a:ext uri="{FF2B5EF4-FFF2-40B4-BE49-F238E27FC236}">
              <a16:creationId xmlns:a16="http://schemas.microsoft.com/office/drawing/2014/main" id="{87E8C3C4-64CA-40FC-A736-17426C52021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91" name="Text Box 252">
          <a:extLst>
            <a:ext uri="{FF2B5EF4-FFF2-40B4-BE49-F238E27FC236}">
              <a16:creationId xmlns:a16="http://schemas.microsoft.com/office/drawing/2014/main" id="{20CE5617-3ABD-4D6E-BCDA-4F62CCB1C1D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92" name="Text Box 253">
          <a:extLst>
            <a:ext uri="{FF2B5EF4-FFF2-40B4-BE49-F238E27FC236}">
              <a16:creationId xmlns:a16="http://schemas.microsoft.com/office/drawing/2014/main" id="{F833AF46-1CEE-4B13-BDCC-E4BD6540CB8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93" name="Text Box 254">
          <a:extLst>
            <a:ext uri="{FF2B5EF4-FFF2-40B4-BE49-F238E27FC236}">
              <a16:creationId xmlns:a16="http://schemas.microsoft.com/office/drawing/2014/main" id="{80F6C5C4-A7ED-4C62-AA55-E0F7D0B50DD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94" name="Text Box 255">
          <a:extLst>
            <a:ext uri="{FF2B5EF4-FFF2-40B4-BE49-F238E27FC236}">
              <a16:creationId xmlns:a16="http://schemas.microsoft.com/office/drawing/2014/main" id="{25C533B9-184D-409E-85DC-B0F736D6E86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95" name="Text Box 256">
          <a:extLst>
            <a:ext uri="{FF2B5EF4-FFF2-40B4-BE49-F238E27FC236}">
              <a16:creationId xmlns:a16="http://schemas.microsoft.com/office/drawing/2014/main" id="{11AED634-6FBC-4DFD-974D-F55FBFB7011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96" name="Text Box 257">
          <a:extLst>
            <a:ext uri="{FF2B5EF4-FFF2-40B4-BE49-F238E27FC236}">
              <a16:creationId xmlns:a16="http://schemas.microsoft.com/office/drawing/2014/main" id="{D4CEBA8B-C04B-4C7E-B775-A657A9FFC7B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97" name="Text Box 258">
          <a:extLst>
            <a:ext uri="{FF2B5EF4-FFF2-40B4-BE49-F238E27FC236}">
              <a16:creationId xmlns:a16="http://schemas.microsoft.com/office/drawing/2014/main" id="{D0F70090-42A6-4F17-B4FD-894490B36BB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98" name="Text Box 259">
          <a:extLst>
            <a:ext uri="{FF2B5EF4-FFF2-40B4-BE49-F238E27FC236}">
              <a16:creationId xmlns:a16="http://schemas.microsoft.com/office/drawing/2014/main" id="{3C294BE2-8C60-4051-8ABA-75C7A78DD58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299" name="Text Box 260">
          <a:extLst>
            <a:ext uri="{FF2B5EF4-FFF2-40B4-BE49-F238E27FC236}">
              <a16:creationId xmlns:a16="http://schemas.microsoft.com/office/drawing/2014/main" id="{BB186983-0C2B-4FA5-882B-8768C2F126F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00" name="Text Box 261">
          <a:extLst>
            <a:ext uri="{FF2B5EF4-FFF2-40B4-BE49-F238E27FC236}">
              <a16:creationId xmlns:a16="http://schemas.microsoft.com/office/drawing/2014/main" id="{F1DDB72C-EEF4-47D8-9B5B-E9B85E69762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01" name="Text Box 262">
          <a:extLst>
            <a:ext uri="{FF2B5EF4-FFF2-40B4-BE49-F238E27FC236}">
              <a16:creationId xmlns:a16="http://schemas.microsoft.com/office/drawing/2014/main" id="{3731843E-4BAD-424A-A1A5-3BAB98C85F3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02" name="Text Box 263">
          <a:extLst>
            <a:ext uri="{FF2B5EF4-FFF2-40B4-BE49-F238E27FC236}">
              <a16:creationId xmlns:a16="http://schemas.microsoft.com/office/drawing/2014/main" id="{AF5ACB45-ACF9-4758-923F-925D8FCB206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03" name="Text Box 264">
          <a:extLst>
            <a:ext uri="{FF2B5EF4-FFF2-40B4-BE49-F238E27FC236}">
              <a16:creationId xmlns:a16="http://schemas.microsoft.com/office/drawing/2014/main" id="{52FC71E9-56BD-41D0-A1CC-85969A4C2BF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04" name="Text Box 265">
          <a:extLst>
            <a:ext uri="{FF2B5EF4-FFF2-40B4-BE49-F238E27FC236}">
              <a16:creationId xmlns:a16="http://schemas.microsoft.com/office/drawing/2014/main" id="{1531E404-3255-4AED-AE34-2C9FDAED21B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05" name="Text Box 266">
          <a:extLst>
            <a:ext uri="{FF2B5EF4-FFF2-40B4-BE49-F238E27FC236}">
              <a16:creationId xmlns:a16="http://schemas.microsoft.com/office/drawing/2014/main" id="{3D7F6704-6070-42C6-90B8-585C049934A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06" name="Text Box 267">
          <a:extLst>
            <a:ext uri="{FF2B5EF4-FFF2-40B4-BE49-F238E27FC236}">
              <a16:creationId xmlns:a16="http://schemas.microsoft.com/office/drawing/2014/main" id="{57DDC265-29B9-43C9-9149-2EE43A4176E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07" name="Text Box 268">
          <a:extLst>
            <a:ext uri="{FF2B5EF4-FFF2-40B4-BE49-F238E27FC236}">
              <a16:creationId xmlns:a16="http://schemas.microsoft.com/office/drawing/2014/main" id="{9E3D2715-61A0-4008-9DF4-1A9343D44CA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08" name="Text Box 269">
          <a:extLst>
            <a:ext uri="{FF2B5EF4-FFF2-40B4-BE49-F238E27FC236}">
              <a16:creationId xmlns:a16="http://schemas.microsoft.com/office/drawing/2014/main" id="{6CDEB148-67A4-44CF-8BB8-814CF55D5CC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09" name="Text Box 270">
          <a:extLst>
            <a:ext uri="{FF2B5EF4-FFF2-40B4-BE49-F238E27FC236}">
              <a16:creationId xmlns:a16="http://schemas.microsoft.com/office/drawing/2014/main" id="{0CFBB1B2-E8D8-476B-B958-6AF2F253570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10" name="Text Box 271">
          <a:extLst>
            <a:ext uri="{FF2B5EF4-FFF2-40B4-BE49-F238E27FC236}">
              <a16:creationId xmlns:a16="http://schemas.microsoft.com/office/drawing/2014/main" id="{88106491-B577-4671-A0E0-ACBEFCBCF3D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11" name="Text Box 272">
          <a:extLst>
            <a:ext uri="{FF2B5EF4-FFF2-40B4-BE49-F238E27FC236}">
              <a16:creationId xmlns:a16="http://schemas.microsoft.com/office/drawing/2014/main" id="{9DDF04B6-368F-447D-8410-BBDE0D51B67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12" name="Text Box 273">
          <a:extLst>
            <a:ext uri="{FF2B5EF4-FFF2-40B4-BE49-F238E27FC236}">
              <a16:creationId xmlns:a16="http://schemas.microsoft.com/office/drawing/2014/main" id="{905CF4FA-2780-4EC4-99A2-61B3E7B19C4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13" name="Text Box 274">
          <a:extLst>
            <a:ext uri="{FF2B5EF4-FFF2-40B4-BE49-F238E27FC236}">
              <a16:creationId xmlns:a16="http://schemas.microsoft.com/office/drawing/2014/main" id="{A4D42147-E894-4E53-A5C1-85CB3AECFB8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14" name="Text Box 275">
          <a:extLst>
            <a:ext uri="{FF2B5EF4-FFF2-40B4-BE49-F238E27FC236}">
              <a16:creationId xmlns:a16="http://schemas.microsoft.com/office/drawing/2014/main" id="{7A3AB263-B973-4853-B92A-C0D1D35945D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15" name="Text Box 276">
          <a:extLst>
            <a:ext uri="{FF2B5EF4-FFF2-40B4-BE49-F238E27FC236}">
              <a16:creationId xmlns:a16="http://schemas.microsoft.com/office/drawing/2014/main" id="{18D2FFC7-FF0B-4765-9E27-5FCCE6717FD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16" name="Text Box 277">
          <a:extLst>
            <a:ext uri="{FF2B5EF4-FFF2-40B4-BE49-F238E27FC236}">
              <a16:creationId xmlns:a16="http://schemas.microsoft.com/office/drawing/2014/main" id="{8AC481D4-335A-47DB-90E6-48BD2255A68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17" name="Text Box 278">
          <a:extLst>
            <a:ext uri="{FF2B5EF4-FFF2-40B4-BE49-F238E27FC236}">
              <a16:creationId xmlns:a16="http://schemas.microsoft.com/office/drawing/2014/main" id="{C615C8C2-8416-4A8B-B63F-C8FA627BFC4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18" name="Text Box 279">
          <a:extLst>
            <a:ext uri="{FF2B5EF4-FFF2-40B4-BE49-F238E27FC236}">
              <a16:creationId xmlns:a16="http://schemas.microsoft.com/office/drawing/2014/main" id="{8D1C1BD0-CF00-4CC2-ACC2-C833A241E44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19" name="Text Box 280">
          <a:extLst>
            <a:ext uri="{FF2B5EF4-FFF2-40B4-BE49-F238E27FC236}">
              <a16:creationId xmlns:a16="http://schemas.microsoft.com/office/drawing/2014/main" id="{AA0FEF8C-D167-42CF-8311-4255F551668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20" name="Text Box 281">
          <a:extLst>
            <a:ext uri="{FF2B5EF4-FFF2-40B4-BE49-F238E27FC236}">
              <a16:creationId xmlns:a16="http://schemas.microsoft.com/office/drawing/2014/main" id="{375BFB5C-3E99-4B5D-ACB3-E0CDFEEF2B2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21" name="Text Box 282">
          <a:extLst>
            <a:ext uri="{FF2B5EF4-FFF2-40B4-BE49-F238E27FC236}">
              <a16:creationId xmlns:a16="http://schemas.microsoft.com/office/drawing/2014/main" id="{A489C7DF-461E-4A64-86F8-1E6CC2161DE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22" name="Text Box 283">
          <a:extLst>
            <a:ext uri="{FF2B5EF4-FFF2-40B4-BE49-F238E27FC236}">
              <a16:creationId xmlns:a16="http://schemas.microsoft.com/office/drawing/2014/main" id="{25BE180F-DF6F-47DC-810E-7844976E35D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23" name="Text Box 284">
          <a:extLst>
            <a:ext uri="{FF2B5EF4-FFF2-40B4-BE49-F238E27FC236}">
              <a16:creationId xmlns:a16="http://schemas.microsoft.com/office/drawing/2014/main" id="{63404AB9-B2CF-4F1F-97B5-EE49507B483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24" name="Text Box 285">
          <a:extLst>
            <a:ext uri="{FF2B5EF4-FFF2-40B4-BE49-F238E27FC236}">
              <a16:creationId xmlns:a16="http://schemas.microsoft.com/office/drawing/2014/main" id="{CAF7E3B5-9D46-4110-823D-262A71FB897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25" name="Text Box 286">
          <a:extLst>
            <a:ext uri="{FF2B5EF4-FFF2-40B4-BE49-F238E27FC236}">
              <a16:creationId xmlns:a16="http://schemas.microsoft.com/office/drawing/2014/main" id="{C95B5C05-976F-4F04-98BF-2C9BAC1ADA8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26" name="Text Box 287">
          <a:extLst>
            <a:ext uri="{FF2B5EF4-FFF2-40B4-BE49-F238E27FC236}">
              <a16:creationId xmlns:a16="http://schemas.microsoft.com/office/drawing/2014/main" id="{42A9E01C-FE5D-441E-A7D0-70D141AFA4E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27" name="Text Box 288">
          <a:extLst>
            <a:ext uri="{FF2B5EF4-FFF2-40B4-BE49-F238E27FC236}">
              <a16:creationId xmlns:a16="http://schemas.microsoft.com/office/drawing/2014/main" id="{77BF24E4-BDF8-4DD7-A3D4-EDBD70FCA02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28" name="Text Box 289">
          <a:extLst>
            <a:ext uri="{FF2B5EF4-FFF2-40B4-BE49-F238E27FC236}">
              <a16:creationId xmlns:a16="http://schemas.microsoft.com/office/drawing/2014/main" id="{58C42CF5-111D-4DF6-86B1-96190BF8063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29" name="Text Box 290">
          <a:extLst>
            <a:ext uri="{FF2B5EF4-FFF2-40B4-BE49-F238E27FC236}">
              <a16:creationId xmlns:a16="http://schemas.microsoft.com/office/drawing/2014/main" id="{025300F8-4F11-492E-815B-636879615E8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30" name="Text Box 291">
          <a:extLst>
            <a:ext uri="{FF2B5EF4-FFF2-40B4-BE49-F238E27FC236}">
              <a16:creationId xmlns:a16="http://schemas.microsoft.com/office/drawing/2014/main" id="{17CAFB8E-F233-4FCE-BEC3-83CB91A15F7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31" name="Text Box 292">
          <a:extLst>
            <a:ext uri="{FF2B5EF4-FFF2-40B4-BE49-F238E27FC236}">
              <a16:creationId xmlns:a16="http://schemas.microsoft.com/office/drawing/2014/main" id="{46FB132B-F8FB-496B-B591-80401ED257C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32" name="Text Box 293">
          <a:extLst>
            <a:ext uri="{FF2B5EF4-FFF2-40B4-BE49-F238E27FC236}">
              <a16:creationId xmlns:a16="http://schemas.microsoft.com/office/drawing/2014/main" id="{70719E23-4B6F-4DD2-9122-E7D0ED2DCE9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33" name="Text Box 294">
          <a:extLst>
            <a:ext uri="{FF2B5EF4-FFF2-40B4-BE49-F238E27FC236}">
              <a16:creationId xmlns:a16="http://schemas.microsoft.com/office/drawing/2014/main" id="{357C0109-3A41-4AC5-ABCC-5D43090DB7C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34" name="Text Box 295">
          <a:extLst>
            <a:ext uri="{FF2B5EF4-FFF2-40B4-BE49-F238E27FC236}">
              <a16:creationId xmlns:a16="http://schemas.microsoft.com/office/drawing/2014/main" id="{69817722-A0CE-4DDB-9249-7A197664FC5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35" name="Text Box 296">
          <a:extLst>
            <a:ext uri="{FF2B5EF4-FFF2-40B4-BE49-F238E27FC236}">
              <a16:creationId xmlns:a16="http://schemas.microsoft.com/office/drawing/2014/main" id="{278F4881-5EC4-402B-A023-7F0E49AD9D0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36" name="Text Box 297">
          <a:extLst>
            <a:ext uri="{FF2B5EF4-FFF2-40B4-BE49-F238E27FC236}">
              <a16:creationId xmlns:a16="http://schemas.microsoft.com/office/drawing/2014/main" id="{B9B7F0F9-FDCF-4ECA-93FB-1423D2A605A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37" name="Text Box 298">
          <a:extLst>
            <a:ext uri="{FF2B5EF4-FFF2-40B4-BE49-F238E27FC236}">
              <a16:creationId xmlns:a16="http://schemas.microsoft.com/office/drawing/2014/main" id="{32A8A83A-5FEA-444C-ADB2-51FD8642CA4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38" name="Text Box 299">
          <a:extLst>
            <a:ext uri="{FF2B5EF4-FFF2-40B4-BE49-F238E27FC236}">
              <a16:creationId xmlns:a16="http://schemas.microsoft.com/office/drawing/2014/main" id="{1D717F49-2C16-4DAB-A7B0-00A1F6C1258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39" name="Text Box 300">
          <a:extLst>
            <a:ext uri="{FF2B5EF4-FFF2-40B4-BE49-F238E27FC236}">
              <a16:creationId xmlns:a16="http://schemas.microsoft.com/office/drawing/2014/main" id="{927DAC4E-9B37-4BF7-BAAD-AE827EEB3B5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40" name="Text Box 301">
          <a:extLst>
            <a:ext uri="{FF2B5EF4-FFF2-40B4-BE49-F238E27FC236}">
              <a16:creationId xmlns:a16="http://schemas.microsoft.com/office/drawing/2014/main" id="{0B182F16-20D2-40DC-98B0-89E5C79DFD4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41" name="Text Box 302">
          <a:extLst>
            <a:ext uri="{FF2B5EF4-FFF2-40B4-BE49-F238E27FC236}">
              <a16:creationId xmlns:a16="http://schemas.microsoft.com/office/drawing/2014/main" id="{D504DEB7-0C28-41D2-ADDF-AA6200ECCBB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42" name="Text Box 303">
          <a:extLst>
            <a:ext uri="{FF2B5EF4-FFF2-40B4-BE49-F238E27FC236}">
              <a16:creationId xmlns:a16="http://schemas.microsoft.com/office/drawing/2014/main" id="{71258852-D1D1-49AA-A5AE-C90E279368C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43" name="Text Box 304">
          <a:extLst>
            <a:ext uri="{FF2B5EF4-FFF2-40B4-BE49-F238E27FC236}">
              <a16:creationId xmlns:a16="http://schemas.microsoft.com/office/drawing/2014/main" id="{C224CB7C-454A-4C76-BF43-02F6CE5E84E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44" name="Text Box 305">
          <a:extLst>
            <a:ext uri="{FF2B5EF4-FFF2-40B4-BE49-F238E27FC236}">
              <a16:creationId xmlns:a16="http://schemas.microsoft.com/office/drawing/2014/main" id="{4D4A1668-B8A4-48D8-8CC2-7C23293A9CA2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45" name="Text Box 306">
          <a:extLst>
            <a:ext uri="{FF2B5EF4-FFF2-40B4-BE49-F238E27FC236}">
              <a16:creationId xmlns:a16="http://schemas.microsoft.com/office/drawing/2014/main" id="{1232B410-EF59-4871-B792-2D7F57FBBF71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46" name="Text Box 307">
          <a:extLst>
            <a:ext uri="{FF2B5EF4-FFF2-40B4-BE49-F238E27FC236}">
              <a16:creationId xmlns:a16="http://schemas.microsoft.com/office/drawing/2014/main" id="{4A106C47-9D40-4CC1-95FD-7200ADDF9B5B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47" name="Text Box 308">
          <a:extLst>
            <a:ext uri="{FF2B5EF4-FFF2-40B4-BE49-F238E27FC236}">
              <a16:creationId xmlns:a16="http://schemas.microsoft.com/office/drawing/2014/main" id="{32C8C120-5446-482D-8DD5-EB41F4C5FC7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48" name="Text Box 309">
          <a:extLst>
            <a:ext uri="{FF2B5EF4-FFF2-40B4-BE49-F238E27FC236}">
              <a16:creationId xmlns:a16="http://schemas.microsoft.com/office/drawing/2014/main" id="{F6CE370A-8D5B-46DA-803D-69420D01695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49" name="Text Box 310">
          <a:extLst>
            <a:ext uri="{FF2B5EF4-FFF2-40B4-BE49-F238E27FC236}">
              <a16:creationId xmlns:a16="http://schemas.microsoft.com/office/drawing/2014/main" id="{6B337EA3-566F-4037-8445-FBC33818FD8D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50" name="Text Box 311">
          <a:extLst>
            <a:ext uri="{FF2B5EF4-FFF2-40B4-BE49-F238E27FC236}">
              <a16:creationId xmlns:a16="http://schemas.microsoft.com/office/drawing/2014/main" id="{B351C202-D86D-46BE-AB7B-4F9FC25C19E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51" name="Text Box 312">
          <a:extLst>
            <a:ext uri="{FF2B5EF4-FFF2-40B4-BE49-F238E27FC236}">
              <a16:creationId xmlns:a16="http://schemas.microsoft.com/office/drawing/2014/main" id="{65BD9E2B-9124-4B01-A3A1-2AC3531FFA5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52" name="Text Box 313">
          <a:extLst>
            <a:ext uri="{FF2B5EF4-FFF2-40B4-BE49-F238E27FC236}">
              <a16:creationId xmlns:a16="http://schemas.microsoft.com/office/drawing/2014/main" id="{85AF3483-18FE-4166-8559-1895F401D8B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53" name="Text Box 314">
          <a:extLst>
            <a:ext uri="{FF2B5EF4-FFF2-40B4-BE49-F238E27FC236}">
              <a16:creationId xmlns:a16="http://schemas.microsoft.com/office/drawing/2014/main" id="{B1E663CE-979D-4904-B6B4-06BCFB96EC69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54" name="Text Box 315">
          <a:extLst>
            <a:ext uri="{FF2B5EF4-FFF2-40B4-BE49-F238E27FC236}">
              <a16:creationId xmlns:a16="http://schemas.microsoft.com/office/drawing/2014/main" id="{12C428F4-DD66-4692-A47E-FA288992EC4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55" name="Text Box 316">
          <a:extLst>
            <a:ext uri="{FF2B5EF4-FFF2-40B4-BE49-F238E27FC236}">
              <a16:creationId xmlns:a16="http://schemas.microsoft.com/office/drawing/2014/main" id="{1219C28F-4DBA-4A38-9EF4-BFC5496C87C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56" name="Text Box 317">
          <a:extLst>
            <a:ext uri="{FF2B5EF4-FFF2-40B4-BE49-F238E27FC236}">
              <a16:creationId xmlns:a16="http://schemas.microsoft.com/office/drawing/2014/main" id="{8FEF9134-DDA8-47C6-8604-7B0A9CBBD51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57" name="Text Box 318">
          <a:extLst>
            <a:ext uri="{FF2B5EF4-FFF2-40B4-BE49-F238E27FC236}">
              <a16:creationId xmlns:a16="http://schemas.microsoft.com/office/drawing/2014/main" id="{7F1EFA5A-9615-4F9C-886C-D9411A5CEC8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58" name="Text Box 319">
          <a:extLst>
            <a:ext uri="{FF2B5EF4-FFF2-40B4-BE49-F238E27FC236}">
              <a16:creationId xmlns:a16="http://schemas.microsoft.com/office/drawing/2014/main" id="{A7B251A0-D51C-43F8-91FB-8873C7417027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59" name="Text Box 320">
          <a:extLst>
            <a:ext uri="{FF2B5EF4-FFF2-40B4-BE49-F238E27FC236}">
              <a16:creationId xmlns:a16="http://schemas.microsoft.com/office/drawing/2014/main" id="{D2FE72C1-3402-4EAC-BC97-C21804F2897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60" name="Text Box 321">
          <a:extLst>
            <a:ext uri="{FF2B5EF4-FFF2-40B4-BE49-F238E27FC236}">
              <a16:creationId xmlns:a16="http://schemas.microsoft.com/office/drawing/2014/main" id="{1AA4FCA1-AEA4-4B95-8F67-6BA2FF2462D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61" name="Text Box 322">
          <a:extLst>
            <a:ext uri="{FF2B5EF4-FFF2-40B4-BE49-F238E27FC236}">
              <a16:creationId xmlns:a16="http://schemas.microsoft.com/office/drawing/2014/main" id="{8AB95A8E-A01D-4DED-82FF-DC9578EBF84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62" name="Text Box 323">
          <a:extLst>
            <a:ext uri="{FF2B5EF4-FFF2-40B4-BE49-F238E27FC236}">
              <a16:creationId xmlns:a16="http://schemas.microsoft.com/office/drawing/2014/main" id="{BB577E0B-A6B0-44C6-BA7C-D11512CA717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63" name="Text Box 324">
          <a:extLst>
            <a:ext uri="{FF2B5EF4-FFF2-40B4-BE49-F238E27FC236}">
              <a16:creationId xmlns:a16="http://schemas.microsoft.com/office/drawing/2014/main" id="{2DCDA856-1C8A-465E-8E94-A84F1BAAA73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64" name="Text Box 325">
          <a:extLst>
            <a:ext uri="{FF2B5EF4-FFF2-40B4-BE49-F238E27FC236}">
              <a16:creationId xmlns:a16="http://schemas.microsoft.com/office/drawing/2014/main" id="{D8DF0373-86E9-4E45-93C1-EB6DEE41BE4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65" name="Text Box 326">
          <a:extLst>
            <a:ext uri="{FF2B5EF4-FFF2-40B4-BE49-F238E27FC236}">
              <a16:creationId xmlns:a16="http://schemas.microsoft.com/office/drawing/2014/main" id="{AD6CFB0B-80B3-47A9-AA98-F6E4B2B2C79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66" name="Text Box 327">
          <a:extLst>
            <a:ext uri="{FF2B5EF4-FFF2-40B4-BE49-F238E27FC236}">
              <a16:creationId xmlns:a16="http://schemas.microsoft.com/office/drawing/2014/main" id="{DF60920A-E4FE-4B93-A1B4-1FD6439B005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67" name="Text Box 328">
          <a:extLst>
            <a:ext uri="{FF2B5EF4-FFF2-40B4-BE49-F238E27FC236}">
              <a16:creationId xmlns:a16="http://schemas.microsoft.com/office/drawing/2014/main" id="{BAF41316-C310-4324-AED5-E03C9516D2F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68" name="Text Box 329">
          <a:extLst>
            <a:ext uri="{FF2B5EF4-FFF2-40B4-BE49-F238E27FC236}">
              <a16:creationId xmlns:a16="http://schemas.microsoft.com/office/drawing/2014/main" id="{1EA6A0D7-1298-4C6F-95E3-30A9D83579B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69" name="Text Box 330">
          <a:extLst>
            <a:ext uri="{FF2B5EF4-FFF2-40B4-BE49-F238E27FC236}">
              <a16:creationId xmlns:a16="http://schemas.microsoft.com/office/drawing/2014/main" id="{046AF260-86E6-4FE2-82DE-3B520AF3EB7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70" name="Text Box 331">
          <a:extLst>
            <a:ext uri="{FF2B5EF4-FFF2-40B4-BE49-F238E27FC236}">
              <a16:creationId xmlns:a16="http://schemas.microsoft.com/office/drawing/2014/main" id="{8706E3AB-2DF2-428C-80E2-B7B7F667B76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71" name="Text Box 332">
          <a:extLst>
            <a:ext uri="{FF2B5EF4-FFF2-40B4-BE49-F238E27FC236}">
              <a16:creationId xmlns:a16="http://schemas.microsoft.com/office/drawing/2014/main" id="{18DE6B67-46E2-458D-B177-527FA84C0860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72" name="Text Box 333">
          <a:extLst>
            <a:ext uri="{FF2B5EF4-FFF2-40B4-BE49-F238E27FC236}">
              <a16:creationId xmlns:a16="http://schemas.microsoft.com/office/drawing/2014/main" id="{F1190181-8CEC-47F8-85E8-FC6CAC95856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73" name="Text Box 334">
          <a:extLst>
            <a:ext uri="{FF2B5EF4-FFF2-40B4-BE49-F238E27FC236}">
              <a16:creationId xmlns:a16="http://schemas.microsoft.com/office/drawing/2014/main" id="{3F9392F4-59CE-40D9-8627-C8AD21003F28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74" name="Text Box 335">
          <a:extLst>
            <a:ext uri="{FF2B5EF4-FFF2-40B4-BE49-F238E27FC236}">
              <a16:creationId xmlns:a16="http://schemas.microsoft.com/office/drawing/2014/main" id="{ED216B04-32A4-4688-9E2A-97B090EBBDFE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75" name="Text Box 336">
          <a:extLst>
            <a:ext uri="{FF2B5EF4-FFF2-40B4-BE49-F238E27FC236}">
              <a16:creationId xmlns:a16="http://schemas.microsoft.com/office/drawing/2014/main" id="{C8F2F463-4212-4084-89CB-94411C827C9C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76" name="Text Box 337">
          <a:extLst>
            <a:ext uri="{FF2B5EF4-FFF2-40B4-BE49-F238E27FC236}">
              <a16:creationId xmlns:a16="http://schemas.microsoft.com/office/drawing/2014/main" id="{8DEF9BD6-85CC-490F-B5C3-8068ECDF3AD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77" name="Text Box 338">
          <a:extLst>
            <a:ext uri="{FF2B5EF4-FFF2-40B4-BE49-F238E27FC236}">
              <a16:creationId xmlns:a16="http://schemas.microsoft.com/office/drawing/2014/main" id="{CA6A1FBC-995F-4DD2-AB98-9FBF620EB27F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78" name="Text Box 339">
          <a:extLst>
            <a:ext uri="{FF2B5EF4-FFF2-40B4-BE49-F238E27FC236}">
              <a16:creationId xmlns:a16="http://schemas.microsoft.com/office/drawing/2014/main" id="{CD18159B-47C1-491C-AF87-9B8BF3030CE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79" name="Text Box 340">
          <a:extLst>
            <a:ext uri="{FF2B5EF4-FFF2-40B4-BE49-F238E27FC236}">
              <a16:creationId xmlns:a16="http://schemas.microsoft.com/office/drawing/2014/main" id="{48960DB5-337D-4984-AF31-5C0BB943EB7A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80" name="Text Box 341">
          <a:extLst>
            <a:ext uri="{FF2B5EF4-FFF2-40B4-BE49-F238E27FC236}">
              <a16:creationId xmlns:a16="http://schemas.microsoft.com/office/drawing/2014/main" id="{F4AB1202-2511-40E4-9D7F-4C12ECE460F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81" name="Text Box 342">
          <a:extLst>
            <a:ext uri="{FF2B5EF4-FFF2-40B4-BE49-F238E27FC236}">
              <a16:creationId xmlns:a16="http://schemas.microsoft.com/office/drawing/2014/main" id="{74AA7BE1-76A4-4FC8-B5E6-E18060CA47E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82" name="Text Box 343">
          <a:extLst>
            <a:ext uri="{FF2B5EF4-FFF2-40B4-BE49-F238E27FC236}">
              <a16:creationId xmlns:a16="http://schemas.microsoft.com/office/drawing/2014/main" id="{B3FDD07A-375B-46B9-8DD1-E7DCD99E8433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83" name="Text Box 344">
          <a:extLst>
            <a:ext uri="{FF2B5EF4-FFF2-40B4-BE49-F238E27FC236}">
              <a16:creationId xmlns:a16="http://schemas.microsoft.com/office/drawing/2014/main" id="{6592C0C6-ACE4-4C1B-A41B-AD9764C0BF16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84" name="Text Box 345">
          <a:extLst>
            <a:ext uri="{FF2B5EF4-FFF2-40B4-BE49-F238E27FC236}">
              <a16:creationId xmlns:a16="http://schemas.microsoft.com/office/drawing/2014/main" id="{B481C8FF-E67E-4538-A49C-7E2C15FF4334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149</xdr:row>
      <xdr:rowOff>0</xdr:rowOff>
    </xdr:from>
    <xdr:ext cx="85725" cy="190500"/>
    <xdr:sp macro="" textlink="">
      <xdr:nvSpPr>
        <xdr:cNvPr id="1385" name="Text Box 346">
          <a:extLst>
            <a:ext uri="{FF2B5EF4-FFF2-40B4-BE49-F238E27FC236}">
              <a16:creationId xmlns:a16="http://schemas.microsoft.com/office/drawing/2014/main" id="{00622B3C-6EF7-47CC-8ACD-870481BE38D5}"/>
            </a:ext>
          </a:extLst>
        </xdr:cNvPr>
        <xdr:cNvSpPr txBox="1">
          <a:spLocks noChangeArrowheads="1"/>
        </xdr:cNvSpPr>
      </xdr:nvSpPr>
      <xdr:spPr bwMode="auto">
        <a:xfrm>
          <a:off x="7537450" y="595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CB2DD7C4-917F-40CF-AF6B-7006592B4B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A567BCEB-C360-468F-B554-3122E2AB887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88" name="Text Box 3">
          <a:extLst>
            <a:ext uri="{FF2B5EF4-FFF2-40B4-BE49-F238E27FC236}">
              <a16:creationId xmlns:a16="http://schemas.microsoft.com/office/drawing/2014/main" id="{2AA904C1-8607-4CB5-B367-49BFB1D654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C0C3C897-6BAD-4F5B-A959-0181C6FC9C1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90" name="Text Box 5">
          <a:extLst>
            <a:ext uri="{FF2B5EF4-FFF2-40B4-BE49-F238E27FC236}">
              <a16:creationId xmlns:a16="http://schemas.microsoft.com/office/drawing/2014/main" id="{D176FB8C-ECAA-4C5D-B513-E3EB9B4C676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91" name="Text Box 6">
          <a:extLst>
            <a:ext uri="{FF2B5EF4-FFF2-40B4-BE49-F238E27FC236}">
              <a16:creationId xmlns:a16="http://schemas.microsoft.com/office/drawing/2014/main" id="{341690BC-2837-46BE-8FFC-7762D895222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92" name="Text Box 7">
          <a:extLst>
            <a:ext uri="{FF2B5EF4-FFF2-40B4-BE49-F238E27FC236}">
              <a16:creationId xmlns:a16="http://schemas.microsoft.com/office/drawing/2014/main" id="{7FAD631D-F8FC-4E7B-8CAB-7ED6CDC47D1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93" name="Text Box 8">
          <a:extLst>
            <a:ext uri="{FF2B5EF4-FFF2-40B4-BE49-F238E27FC236}">
              <a16:creationId xmlns:a16="http://schemas.microsoft.com/office/drawing/2014/main" id="{14CA9383-3696-4E12-A724-7A3214CD84E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C7177FAA-385F-496D-A420-5FA14A0E890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95" name="Text Box 10">
          <a:extLst>
            <a:ext uri="{FF2B5EF4-FFF2-40B4-BE49-F238E27FC236}">
              <a16:creationId xmlns:a16="http://schemas.microsoft.com/office/drawing/2014/main" id="{B33FEA50-74AF-412D-92B9-B078C6BEAB9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96" name="Text Box 11">
          <a:extLst>
            <a:ext uri="{FF2B5EF4-FFF2-40B4-BE49-F238E27FC236}">
              <a16:creationId xmlns:a16="http://schemas.microsoft.com/office/drawing/2014/main" id="{5F781114-9A98-4089-8236-F16920DDFF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97" name="Text Box 12">
          <a:extLst>
            <a:ext uri="{FF2B5EF4-FFF2-40B4-BE49-F238E27FC236}">
              <a16:creationId xmlns:a16="http://schemas.microsoft.com/office/drawing/2014/main" id="{887CDEE8-EE08-45E3-9E0C-3FB300264BB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98" name="Text Box 13">
          <a:extLst>
            <a:ext uri="{FF2B5EF4-FFF2-40B4-BE49-F238E27FC236}">
              <a16:creationId xmlns:a16="http://schemas.microsoft.com/office/drawing/2014/main" id="{D53F947C-9670-4238-8A0B-5A02B669A2E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399" name="Text Box 14">
          <a:extLst>
            <a:ext uri="{FF2B5EF4-FFF2-40B4-BE49-F238E27FC236}">
              <a16:creationId xmlns:a16="http://schemas.microsoft.com/office/drawing/2014/main" id="{FC4D7C93-F468-4AFB-8761-66D18B793A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id="{4D871163-F510-48E4-95D3-CEADCBDA42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01" name="Text Box 16">
          <a:extLst>
            <a:ext uri="{FF2B5EF4-FFF2-40B4-BE49-F238E27FC236}">
              <a16:creationId xmlns:a16="http://schemas.microsoft.com/office/drawing/2014/main" id="{FB188CAA-6877-4EFD-8750-FA730B5343A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02" name="Text Box 17">
          <a:extLst>
            <a:ext uri="{FF2B5EF4-FFF2-40B4-BE49-F238E27FC236}">
              <a16:creationId xmlns:a16="http://schemas.microsoft.com/office/drawing/2014/main" id="{893FECD2-9878-4878-B186-90185C2519C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03" name="Text Box 18">
          <a:extLst>
            <a:ext uri="{FF2B5EF4-FFF2-40B4-BE49-F238E27FC236}">
              <a16:creationId xmlns:a16="http://schemas.microsoft.com/office/drawing/2014/main" id="{593A6617-D07E-494F-8DBC-09F1142FD7C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04" name="Text Box 19">
          <a:extLst>
            <a:ext uri="{FF2B5EF4-FFF2-40B4-BE49-F238E27FC236}">
              <a16:creationId xmlns:a16="http://schemas.microsoft.com/office/drawing/2014/main" id="{5439C4EB-5D23-4882-9CE9-EF3D485A6F7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05" name="Text Box 20">
          <a:extLst>
            <a:ext uri="{FF2B5EF4-FFF2-40B4-BE49-F238E27FC236}">
              <a16:creationId xmlns:a16="http://schemas.microsoft.com/office/drawing/2014/main" id="{1FF3350D-18A3-4790-A584-60BB2CF3296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06" name="Text Box 21">
          <a:extLst>
            <a:ext uri="{FF2B5EF4-FFF2-40B4-BE49-F238E27FC236}">
              <a16:creationId xmlns:a16="http://schemas.microsoft.com/office/drawing/2014/main" id="{E65E47B3-F1EF-4AB1-8E2F-2729B35F2BA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07" name="Text Box 22">
          <a:extLst>
            <a:ext uri="{FF2B5EF4-FFF2-40B4-BE49-F238E27FC236}">
              <a16:creationId xmlns:a16="http://schemas.microsoft.com/office/drawing/2014/main" id="{CC16636A-6AC3-47F0-8716-805B68787C0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08" name="Text Box 23">
          <a:extLst>
            <a:ext uri="{FF2B5EF4-FFF2-40B4-BE49-F238E27FC236}">
              <a16:creationId xmlns:a16="http://schemas.microsoft.com/office/drawing/2014/main" id="{B7083186-D8E7-4735-BAA9-92D97DA5BD4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09" name="Text Box 24">
          <a:extLst>
            <a:ext uri="{FF2B5EF4-FFF2-40B4-BE49-F238E27FC236}">
              <a16:creationId xmlns:a16="http://schemas.microsoft.com/office/drawing/2014/main" id="{6FFEC4DD-75A8-4A69-9E72-218CAEB5D64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10" name="Text Box 25">
          <a:extLst>
            <a:ext uri="{FF2B5EF4-FFF2-40B4-BE49-F238E27FC236}">
              <a16:creationId xmlns:a16="http://schemas.microsoft.com/office/drawing/2014/main" id="{717CA736-820F-45CD-AEC9-7E82CCECE10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11" name="Text Box 26">
          <a:extLst>
            <a:ext uri="{FF2B5EF4-FFF2-40B4-BE49-F238E27FC236}">
              <a16:creationId xmlns:a16="http://schemas.microsoft.com/office/drawing/2014/main" id="{D5589136-6C6F-4FEE-85FB-D38F208E682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12" name="Text Box 27">
          <a:extLst>
            <a:ext uri="{FF2B5EF4-FFF2-40B4-BE49-F238E27FC236}">
              <a16:creationId xmlns:a16="http://schemas.microsoft.com/office/drawing/2014/main" id="{0BF101C8-6964-44E7-8B3D-312E1ABB45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13" name="Text Box 28">
          <a:extLst>
            <a:ext uri="{FF2B5EF4-FFF2-40B4-BE49-F238E27FC236}">
              <a16:creationId xmlns:a16="http://schemas.microsoft.com/office/drawing/2014/main" id="{27F1E3F8-8ECB-44C0-8069-8108BC2FD9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14" name="Text Box 29">
          <a:extLst>
            <a:ext uri="{FF2B5EF4-FFF2-40B4-BE49-F238E27FC236}">
              <a16:creationId xmlns:a16="http://schemas.microsoft.com/office/drawing/2014/main" id="{D3C17FD4-0CF0-4B32-99D6-936078769B6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15" name="Text Box 30">
          <a:extLst>
            <a:ext uri="{FF2B5EF4-FFF2-40B4-BE49-F238E27FC236}">
              <a16:creationId xmlns:a16="http://schemas.microsoft.com/office/drawing/2014/main" id="{C307390B-BA2B-436B-AB2F-78B755038C7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16" name="Text Box 31">
          <a:extLst>
            <a:ext uri="{FF2B5EF4-FFF2-40B4-BE49-F238E27FC236}">
              <a16:creationId xmlns:a16="http://schemas.microsoft.com/office/drawing/2014/main" id="{4A595468-1E1E-48D3-B1D3-0CAAA389677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17" name="Text Box 32">
          <a:extLst>
            <a:ext uri="{FF2B5EF4-FFF2-40B4-BE49-F238E27FC236}">
              <a16:creationId xmlns:a16="http://schemas.microsoft.com/office/drawing/2014/main" id="{CFF3F2E9-656B-4272-A2EC-B098F9634D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18" name="Text Box 33">
          <a:extLst>
            <a:ext uri="{FF2B5EF4-FFF2-40B4-BE49-F238E27FC236}">
              <a16:creationId xmlns:a16="http://schemas.microsoft.com/office/drawing/2014/main" id="{0A24F2F9-C083-43BF-AFFE-F206FB0FB00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19" name="Text Box 34">
          <a:extLst>
            <a:ext uri="{FF2B5EF4-FFF2-40B4-BE49-F238E27FC236}">
              <a16:creationId xmlns:a16="http://schemas.microsoft.com/office/drawing/2014/main" id="{6E018AB8-952F-49EB-A38F-BFFEBFD830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20" name="Text Box 35">
          <a:extLst>
            <a:ext uri="{FF2B5EF4-FFF2-40B4-BE49-F238E27FC236}">
              <a16:creationId xmlns:a16="http://schemas.microsoft.com/office/drawing/2014/main" id="{1AAFBEDE-65AF-421A-A027-ECAEC3A4FF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21" name="Text Box 36">
          <a:extLst>
            <a:ext uri="{FF2B5EF4-FFF2-40B4-BE49-F238E27FC236}">
              <a16:creationId xmlns:a16="http://schemas.microsoft.com/office/drawing/2014/main" id="{6C4E4620-7A61-4D97-87DF-1F076AA06FE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22" name="Text Box 37">
          <a:extLst>
            <a:ext uri="{FF2B5EF4-FFF2-40B4-BE49-F238E27FC236}">
              <a16:creationId xmlns:a16="http://schemas.microsoft.com/office/drawing/2014/main" id="{E7E0E665-5E24-4C71-8BF9-810F8BF0738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23" name="Text Box 38">
          <a:extLst>
            <a:ext uri="{FF2B5EF4-FFF2-40B4-BE49-F238E27FC236}">
              <a16:creationId xmlns:a16="http://schemas.microsoft.com/office/drawing/2014/main" id="{6996CD71-C56C-4FAA-B07E-E15BD26DC04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24" name="Text Box 39">
          <a:extLst>
            <a:ext uri="{FF2B5EF4-FFF2-40B4-BE49-F238E27FC236}">
              <a16:creationId xmlns:a16="http://schemas.microsoft.com/office/drawing/2014/main" id="{3444A874-F01E-445F-830F-9E15699C6CD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25" name="Text Box 40">
          <a:extLst>
            <a:ext uri="{FF2B5EF4-FFF2-40B4-BE49-F238E27FC236}">
              <a16:creationId xmlns:a16="http://schemas.microsoft.com/office/drawing/2014/main" id="{D5CB8B87-75D9-4ACC-A2F8-CADBFBF75D3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26" name="Text Box 41">
          <a:extLst>
            <a:ext uri="{FF2B5EF4-FFF2-40B4-BE49-F238E27FC236}">
              <a16:creationId xmlns:a16="http://schemas.microsoft.com/office/drawing/2014/main" id="{5430F590-9B05-43D8-B7EA-3CF99E1C71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27" name="Text Box 42">
          <a:extLst>
            <a:ext uri="{FF2B5EF4-FFF2-40B4-BE49-F238E27FC236}">
              <a16:creationId xmlns:a16="http://schemas.microsoft.com/office/drawing/2014/main" id="{CB0EB859-D01B-4A78-A07D-2132F0EFDC5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28" name="Text Box 43">
          <a:extLst>
            <a:ext uri="{FF2B5EF4-FFF2-40B4-BE49-F238E27FC236}">
              <a16:creationId xmlns:a16="http://schemas.microsoft.com/office/drawing/2014/main" id="{17FA5BCD-7690-4546-9D24-97923ADCD4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29" name="Text Box 44">
          <a:extLst>
            <a:ext uri="{FF2B5EF4-FFF2-40B4-BE49-F238E27FC236}">
              <a16:creationId xmlns:a16="http://schemas.microsoft.com/office/drawing/2014/main" id="{EAC74E94-72BD-49AD-8568-3438AB3A08F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30" name="Text Box 45">
          <a:extLst>
            <a:ext uri="{FF2B5EF4-FFF2-40B4-BE49-F238E27FC236}">
              <a16:creationId xmlns:a16="http://schemas.microsoft.com/office/drawing/2014/main" id="{3DBD6A9B-667B-4A4D-8DF2-81217932F38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31" name="Text Box 46">
          <a:extLst>
            <a:ext uri="{FF2B5EF4-FFF2-40B4-BE49-F238E27FC236}">
              <a16:creationId xmlns:a16="http://schemas.microsoft.com/office/drawing/2014/main" id="{E4AF687F-23FB-4222-987D-4C4B9B06565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32" name="Text Box 47">
          <a:extLst>
            <a:ext uri="{FF2B5EF4-FFF2-40B4-BE49-F238E27FC236}">
              <a16:creationId xmlns:a16="http://schemas.microsoft.com/office/drawing/2014/main" id="{20A2833A-A2C5-407D-A91B-31F965334A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33" name="Text Box 48">
          <a:extLst>
            <a:ext uri="{FF2B5EF4-FFF2-40B4-BE49-F238E27FC236}">
              <a16:creationId xmlns:a16="http://schemas.microsoft.com/office/drawing/2014/main" id="{FBB7A225-22EB-417B-967B-F5FC17B0833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34" name="Text Box 49">
          <a:extLst>
            <a:ext uri="{FF2B5EF4-FFF2-40B4-BE49-F238E27FC236}">
              <a16:creationId xmlns:a16="http://schemas.microsoft.com/office/drawing/2014/main" id="{F1838626-107C-477B-9983-8AC14A126D9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35" name="Text Box 50">
          <a:extLst>
            <a:ext uri="{FF2B5EF4-FFF2-40B4-BE49-F238E27FC236}">
              <a16:creationId xmlns:a16="http://schemas.microsoft.com/office/drawing/2014/main" id="{A2E3ECC5-4B0C-4FAC-A9A0-EF2DF594314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36" name="Text Box 51">
          <a:extLst>
            <a:ext uri="{FF2B5EF4-FFF2-40B4-BE49-F238E27FC236}">
              <a16:creationId xmlns:a16="http://schemas.microsoft.com/office/drawing/2014/main" id="{60C496B1-8A94-4D7E-AD88-F72186DD729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37" name="Text Box 52">
          <a:extLst>
            <a:ext uri="{FF2B5EF4-FFF2-40B4-BE49-F238E27FC236}">
              <a16:creationId xmlns:a16="http://schemas.microsoft.com/office/drawing/2014/main" id="{5E15B442-3384-4E7F-9021-44F6C21B1E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38" name="Text Box 53">
          <a:extLst>
            <a:ext uri="{FF2B5EF4-FFF2-40B4-BE49-F238E27FC236}">
              <a16:creationId xmlns:a16="http://schemas.microsoft.com/office/drawing/2014/main" id="{478B3B38-66C9-40B7-A248-7FC477FAAF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39" name="Text Box 54">
          <a:extLst>
            <a:ext uri="{FF2B5EF4-FFF2-40B4-BE49-F238E27FC236}">
              <a16:creationId xmlns:a16="http://schemas.microsoft.com/office/drawing/2014/main" id="{08A646FE-F523-430B-9609-881A8E8ACA9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40" name="Text Box 55">
          <a:extLst>
            <a:ext uri="{FF2B5EF4-FFF2-40B4-BE49-F238E27FC236}">
              <a16:creationId xmlns:a16="http://schemas.microsoft.com/office/drawing/2014/main" id="{035593B9-C335-49DD-9378-D462163DCC3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41" name="Text Box 56">
          <a:extLst>
            <a:ext uri="{FF2B5EF4-FFF2-40B4-BE49-F238E27FC236}">
              <a16:creationId xmlns:a16="http://schemas.microsoft.com/office/drawing/2014/main" id="{530C5668-5FB4-4627-A6A8-A3C7B22909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42" name="Text Box 57">
          <a:extLst>
            <a:ext uri="{FF2B5EF4-FFF2-40B4-BE49-F238E27FC236}">
              <a16:creationId xmlns:a16="http://schemas.microsoft.com/office/drawing/2014/main" id="{84002F2C-EEEF-4027-9467-9B649E98F3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43" name="Text Box 58">
          <a:extLst>
            <a:ext uri="{FF2B5EF4-FFF2-40B4-BE49-F238E27FC236}">
              <a16:creationId xmlns:a16="http://schemas.microsoft.com/office/drawing/2014/main" id="{92C329FC-839F-4AC8-B983-15B8F88E48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44" name="Text Box 59">
          <a:extLst>
            <a:ext uri="{FF2B5EF4-FFF2-40B4-BE49-F238E27FC236}">
              <a16:creationId xmlns:a16="http://schemas.microsoft.com/office/drawing/2014/main" id="{D94B0593-CFE0-411F-9ACF-3E76E71466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45" name="Text Box 60">
          <a:extLst>
            <a:ext uri="{FF2B5EF4-FFF2-40B4-BE49-F238E27FC236}">
              <a16:creationId xmlns:a16="http://schemas.microsoft.com/office/drawing/2014/main" id="{F1C2CD7F-20B0-4215-A04B-9A773A6CC2B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46" name="Text Box 61">
          <a:extLst>
            <a:ext uri="{FF2B5EF4-FFF2-40B4-BE49-F238E27FC236}">
              <a16:creationId xmlns:a16="http://schemas.microsoft.com/office/drawing/2014/main" id="{A062A0DA-C32A-4F79-B2A5-F3C0028EDD9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47" name="Text Box 62">
          <a:extLst>
            <a:ext uri="{FF2B5EF4-FFF2-40B4-BE49-F238E27FC236}">
              <a16:creationId xmlns:a16="http://schemas.microsoft.com/office/drawing/2014/main" id="{6FDC21E9-724D-4D52-BD69-1DEA268799E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48" name="Text Box 63">
          <a:extLst>
            <a:ext uri="{FF2B5EF4-FFF2-40B4-BE49-F238E27FC236}">
              <a16:creationId xmlns:a16="http://schemas.microsoft.com/office/drawing/2014/main" id="{55E1223F-830A-442E-BC60-101A54B2D4E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49" name="Text Box 64">
          <a:extLst>
            <a:ext uri="{FF2B5EF4-FFF2-40B4-BE49-F238E27FC236}">
              <a16:creationId xmlns:a16="http://schemas.microsoft.com/office/drawing/2014/main" id="{E29AA2C5-AFF9-4A8B-9A05-889333F5FE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50" name="Text Box 65">
          <a:extLst>
            <a:ext uri="{FF2B5EF4-FFF2-40B4-BE49-F238E27FC236}">
              <a16:creationId xmlns:a16="http://schemas.microsoft.com/office/drawing/2014/main" id="{E0BE5E4E-ECF1-42AE-B437-B289264A4D7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51" name="Text Box 66">
          <a:extLst>
            <a:ext uri="{FF2B5EF4-FFF2-40B4-BE49-F238E27FC236}">
              <a16:creationId xmlns:a16="http://schemas.microsoft.com/office/drawing/2014/main" id="{BA37C1FB-72C7-41EA-ACFC-9B12609CA35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52" name="Text Box 67">
          <a:extLst>
            <a:ext uri="{FF2B5EF4-FFF2-40B4-BE49-F238E27FC236}">
              <a16:creationId xmlns:a16="http://schemas.microsoft.com/office/drawing/2014/main" id="{F368041C-B3E8-4834-BF35-D89F01D952F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53" name="Text Box 68">
          <a:extLst>
            <a:ext uri="{FF2B5EF4-FFF2-40B4-BE49-F238E27FC236}">
              <a16:creationId xmlns:a16="http://schemas.microsoft.com/office/drawing/2014/main" id="{E70D6BF6-9D23-4D52-A3C6-50E102CE307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54" name="Text Box 69">
          <a:extLst>
            <a:ext uri="{FF2B5EF4-FFF2-40B4-BE49-F238E27FC236}">
              <a16:creationId xmlns:a16="http://schemas.microsoft.com/office/drawing/2014/main" id="{AF140F68-19D7-4ACA-ABE4-57AF058BF5E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55" name="Text Box 70">
          <a:extLst>
            <a:ext uri="{FF2B5EF4-FFF2-40B4-BE49-F238E27FC236}">
              <a16:creationId xmlns:a16="http://schemas.microsoft.com/office/drawing/2014/main" id="{3FD5B8B3-4821-4588-9490-D444600A4DE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56" name="Text Box 71">
          <a:extLst>
            <a:ext uri="{FF2B5EF4-FFF2-40B4-BE49-F238E27FC236}">
              <a16:creationId xmlns:a16="http://schemas.microsoft.com/office/drawing/2014/main" id="{44620706-489D-4D62-82ED-2330514B5CE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57" name="Text Box 72">
          <a:extLst>
            <a:ext uri="{FF2B5EF4-FFF2-40B4-BE49-F238E27FC236}">
              <a16:creationId xmlns:a16="http://schemas.microsoft.com/office/drawing/2014/main" id="{BD7CFD7A-A055-4A4D-94BB-E05E20B646E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58" name="Text Box 73">
          <a:extLst>
            <a:ext uri="{FF2B5EF4-FFF2-40B4-BE49-F238E27FC236}">
              <a16:creationId xmlns:a16="http://schemas.microsoft.com/office/drawing/2014/main" id="{8F286116-A572-4B56-8756-9AE4C76907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59" name="Text Box 74">
          <a:extLst>
            <a:ext uri="{FF2B5EF4-FFF2-40B4-BE49-F238E27FC236}">
              <a16:creationId xmlns:a16="http://schemas.microsoft.com/office/drawing/2014/main" id="{A5A3F928-6B7F-48A5-90EA-7E36A52998E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60" name="Text Box 75">
          <a:extLst>
            <a:ext uri="{FF2B5EF4-FFF2-40B4-BE49-F238E27FC236}">
              <a16:creationId xmlns:a16="http://schemas.microsoft.com/office/drawing/2014/main" id="{29EF9D4B-66A5-4C23-AF19-0CCAE212C70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61" name="Text Box 76">
          <a:extLst>
            <a:ext uri="{FF2B5EF4-FFF2-40B4-BE49-F238E27FC236}">
              <a16:creationId xmlns:a16="http://schemas.microsoft.com/office/drawing/2014/main" id="{F1C65488-6A45-4C0A-B042-39A266D11E7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62" name="Text Box 77">
          <a:extLst>
            <a:ext uri="{FF2B5EF4-FFF2-40B4-BE49-F238E27FC236}">
              <a16:creationId xmlns:a16="http://schemas.microsoft.com/office/drawing/2014/main" id="{F2728889-5674-4475-A920-0D7F1CD960E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63" name="Text Box 78">
          <a:extLst>
            <a:ext uri="{FF2B5EF4-FFF2-40B4-BE49-F238E27FC236}">
              <a16:creationId xmlns:a16="http://schemas.microsoft.com/office/drawing/2014/main" id="{509A9B0F-34D1-4FDD-B7D7-1D66BED3F5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64" name="Text Box 79">
          <a:extLst>
            <a:ext uri="{FF2B5EF4-FFF2-40B4-BE49-F238E27FC236}">
              <a16:creationId xmlns:a16="http://schemas.microsoft.com/office/drawing/2014/main" id="{ACD0A722-F83C-43FE-B458-E824B70A83D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65" name="Text Box 80">
          <a:extLst>
            <a:ext uri="{FF2B5EF4-FFF2-40B4-BE49-F238E27FC236}">
              <a16:creationId xmlns:a16="http://schemas.microsoft.com/office/drawing/2014/main" id="{62376621-FE25-4A5F-AD6F-1ECED05C34B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66" name="Text Box 81">
          <a:extLst>
            <a:ext uri="{FF2B5EF4-FFF2-40B4-BE49-F238E27FC236}">
              <a16:creationId xmlns:a16="http://schemas.microsoft.com/office/drawing/2014/main" id="{233570C3-0DA3-4673-8CBC-62B8EF41F15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67" name="Text Box 82">
          <a:extLst>
            <a:ext uri="{FF2B5EF4-FFF2-40B4-BE49-F238E27FC236}">
              <a16:creationId xmlns:a16="http://schemas.microsoft.com/office/drawing/2014/main" id="{B9C96091-69C3-4B4E-816B-DBDED44F13C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68" name="Text Box 83">
          <a:extLst>
            <a:ext uri="{FF2B5EF4-FFF2-40B4-BE49-F238E27FC236}">
              <a16:creationId xmlns:a16="http://schemas.microsoft.com/office/drawing/2014/main" id="{9F370567-AA5D-463C-B3FF-CA06060DE80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69" name="Text Box 84">
          <a:extLst>
            <a:ext uri="{FF2B5EF4-FFF2-40B4-BE49-F238E27FC236}">
              <a16:creationId xmlns:a16="http://schemas.microsoft.com/office/drawing/2014/main" id="{E63479C6-4505-42A3-9FE2-1110F37049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70" name="Text Box 85">
          <a:extLst>
            <a:ext uri="{FF2B5EF4-FFF2-40B4-BE49-F238E27FC236}">
              <a16:creationId xmlns:a16="http://schemas.microsoft.com/office/drawing/2014/main" id="{25058450-48F6-4C85-8328-EAD6A4D3BB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71" name="Text Box 86">
          <a:extLst>
            <a:ext uri="{FF2B5EF4-FFF2-40B4-BE49-F238E27FC236}">
              <a16:creationId xmlns:a16="http://schemas.microsoft.com/office/drawing/2014/main" id="{21DAF9AB-6896-4742-AE15-0E5DB2C909C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72" name="Text Box 87">
          <a:extLst>
            <a:ext uri="{FF2B5EF4-FFF2-40B4-BE49-F238E27FC236}">
              <a16:creationId xmlns:a16="http://schemas.microsoft.com/office/drawing/2014/main" id="{E1CD6C76-8936-4AFD-9ACF-5CE67A6626D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73" name="Text Box 88">
          <a:extLst>
            <a:ext uri="{FF2B5EF4-FFF2-40B4-BE49-F238E27FC236}">
              <a16:creationId xmlns:a16="http://schemas.microsoft.com/office/drawing/2014/main" id="{507AD033-4602-4A87-8897-2495C9F3C89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74" name="Text Box 89">
          <a:extLst>
            <a:ext uri="{FF2B5EF4-FFF2-40B4-BE49-F238E27FC236}">
              <a16:creationId xmlns:a16="http://schemas.microsoft.com/office/drawing/2014/main" id="{E2C8685C-3939-4136-BDF3-23863AAE8F2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75" name="Text Box 90">
          <a:extLst>
            <a:ext uri="{FF2B5EF4-FFF2-40B4-BE49-F238E27FC236}">
              <a16:creationId xmlns:a16="http://schemas.microsoft.com/office/drawing/2014/main" id="{021158A1-20B7-4E88-8ED9-6E3A969ADFA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76" name="Text Box 91">
          <a:extLst>
            <a:ext uri="{FF2B5EF4-FFF2-40B4-BE49-F238E27FC236}">
              <a16:creationId xmlns:a16="http://schemas.microsoft.com/office/drawing/2014/main" id="{CEAC3493-272D-4BA1-A430-6FAEB287291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77" name="Text Box 92">
          <a:extLst>
            <a:ext uri="{FF2B5EF4-FFF2-40B4-BE49-F238E27FC236}">
              <a16:creationId xmlns:a16="http://schemas.microsoft.com/office/drawing/2014/main" id="{2FCB9DF3-48F3-4E2E-A47A-6DE30DD764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78" name="Text Box 93">
          <a:extLst>
            <a:ext uri="{FF2B5EF4-FFF2-40B4-BE49-F238E27FC236}">
              <a16:creationId xmlns:a16="http://schemas.microsoft.com/office/drawing/2014/main" id="{0A1D17F5-8406-42F8-852F-090CAF4C567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79" name="Text Box 94">
          <a:extLst>
            <a:ext uri="{FF2B5EF4-FFF2-40B4-BE49-F238E27FC236}">
              <a16:creationId xmlns:a16="http://schemas.microsoft.com/office/drawing/2014/main" id="{EFDA6C94-9B00-4934-BF98-9385A6D368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80" name="Text Box 95">
          <a:extLst>
            <a:ext uri="{FF2B5EF4-FFF2-40B4-BE49-F238E27FC236}">
              <a16:creationId xmlns:a16="http://schemas.microsoft.com/office/drawing/2014/main" id="{2BE82170-D72B-491F-BCFA-29FA90ADBAB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81" name="Text Box 96">
          <a:extLst>
            <a:ext uri="{FF2B5EF4-FFF2-40B4-BE49-F238E27FC236}">
              <a16:creationId xmlns:a16="http://schemas.microsoft.com/office/drawing/2014/main" id="{595D32C9-99F3-412B-9800-B4D21AD5272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82" name="Text Box 97">
          <a:extLst>
            <a:ext uri="{FF2B5EF4-FFF2-40B4-BE49-F238E27FC236}">
              <a16:creationId xmlns:a16="http://schemas.microsoft.com/office/drawing/2014/main" id="{D2B3404B-B934-44CD-BCF1-9751186243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83" name="Text Box 98">
          <a:extLst>
            <a:ext uri="{FF2B5EF4-FFF2-40B4-BE49-F238E27FC236}">
              <a16:creationId xmlns:a16="http://schemas.microsoft.com/office/drawing/2014/main" id="{CF7A5169-5DF7-48A1-9377-2387B6FF0E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84" name="Text Box 99">
          <a:extLst>
            <a:ext uri="{FF2B5EF4-FFF2-40B4-BE49-F238E27FC236}">
              <a16:creationId xmlns:a16="http://schemas.microsoft.com/office/drawing/2014/main" id="{840FCEE1-6BC6-4711-8CD3-0983F0512B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85" name="Text Box 100">
          <a:extLst>
            <a:ext uri="{FF2B5EF4-FFF2-40B4-BE49-F238E27FC236}">
              <a16:creationId xmlns:a16="http://schemas.microsoft.com/office/drawing/2014/main" id="{47F9346C-C1EC-41CC-8D88-FB4ACA4E9CF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86" name="Text Box 101">
          <a:extLst>
            <a:ext uri="{FF2B5EF4-FFF2-40B4-BE49-F238E27FC236}">
              <a16:creationId xmlns:a16="http://schemas.microsoft.com/office/drawing/2014/main" id="{7216E665-1BC9-477F-97D5-FFA7F4199E3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87" name="Text Box 102">
          <a:extLst>
            <a:ext uri="{FF2B5EF4-FFF2-40B4-BE49-F238E27FC236}">
              <a16:creationId xmlns:a16="http://schemas.microsoft.com/office/drawing/2014/main" id="{607FAA35-7D11-4616-AE95-C5AF3BAC4D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88" name="Text Box 103">
          <a:extLst>
            <a:ext uri="{FF2B5EF4-FFF2-40B4-BE49-F238E27FC236}">
              <a16:creationId xmlns:a16="http://schemas.microsoft.com/office/drawing/2014/main" id="{DF3F16A7-B746-485E-BE05-F46E589652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89" name="Text Box 104">
          <a:extLst>
            <a:ext uri="{FF2B5EF4-FFF2-40B4-BE49-F238E27FC236}">
              <a16:creationId xmlns:a16="http://schemas.microsoft.com/office/drawing/2014/main" id="{1D7DF777-A42D-4A0E-B59F-20A12B3975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90" name="Text Box 105">
          <a:extLst>
            <a:ext uri="{FF2B5EF4-FFF2-40B4-BE49-F238E27FC236}">
              <a16:creationId xmlns:a16="http://schemas.microsoft.com/office/drawing/2014/main" id="{510CE6F7-9A24-4CD9-B60A-86C3D13D3BA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91" name="Text Box 106">
          <a:extLst>
            <a:ext uri="{FF2B5EF4-FFF2-40B4-BE49-F238E27FC236}">
              <a16:creationId xmlns:a16="http://schemas.microsoft.com/office/drawing/2014/main" id="{85D7A731-7766-437D-A553-4D31BFDA12E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92" name="Text Box 107">
          <a:extLst>
            <a:ext uri="{FF2B5EF4-FFF2-40B4-BE49-F238E27FC236}">
              <a16:creationId xmlns:a16="http://schemas.microsoft.com/office/drawing/2014/main" id="{0D90D595-63E2-45B5-8725-C505E2A8CC5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93" name="Text Box 108">
          <a:extLst>
            <a:ext uri="{FF2B5EF4-FFF2-40B4-BE49-F238E27FC236}">
              <a16:creationId xmlns:a16="http://schemas.microsoft.com/office/drawing/2014/main" id="{D004A977-E5CD-4B20-8BBD-EB94AE38F7F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94" name="Text Box 109">
          <a:extLst>
            <a:ext uri="{FF2B5EF4-FFF2-40B4-BE49-F238E27FC236}">
              <a16:creationId xmlns:a16="http://schemas.microsoft.com/office/drawing/2014/main" id="{C8C3D2B1-AD7D-4512-BB5E-2C87E218A55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95" name="Text Box 110">
          <a:extLst>
            <a:ext uri="{FF2B5EF4-FFF2-40B4-BE49-F238E27FC236}">
              <a16:creationId xmlns:a16="http://schemas.microsoft.com/office/drawing/2014/main" id="{D1524C2D-E331-43FF-8009-C2B0FB6224E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96" name="Text Box 111">
          <a:extLst>
            <a:ext uri="{FF2B5EF4-FFF2-40B4-BE49-F238E27FC236}">
              <a16:creationId xmlns:a16="http://schemas.microsoft.com/office/drawing/2014/main" id="{81BF8E99-A708-400C-83AE-AA676096345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97" name="Text Box 112">
          <a:extLst>
            <a:ext uri="{FF2B5EF4-FFF2-40B4-BE49-F238E27FC236}">
              <a16:creationId xmlns:a16="http://schemas.microsoft.com/office/drawing/2014/main" id="{E960071A-617A-4E06-A8C4-A09050B2370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98" name="Text Box 113">
          <a:extLst>
            <a:ext uri="{FF2B5EF4-FFF2-40B4-BE49-F238E27FC236}">
              <a16:creationId xmlns:a16="http://schemas.microsoft.com/office/drawing/2014/main" id="{51BDC686-A3F4-480A-8A70-1B537E7EB4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499" name="Text Box 114">
          <a:extLst>
            <a:ext uri="{FF2B5EF4-FFF2-40B4-BE49-F238E27FC236}">
              <a16:creationId xmlns:a16="http://schemas.microsoft.com/office/drawing/2014/main" id="{990D400E-7042-47FA-B72E-11FE8946587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00" name="Text Box 115">
          <a:extLst>
            <a:ext uri="{FF2B5EF4-FFF2-40B4-BE49-F238E27FC236}">
              <a16:creationId xmlns:a16="http://schemas.microsoft.com/office/drawing/2014/main" id="{678E88BE-4081-4E0B-9CA2-875F8AF3E67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01" name="Text Box 116">
          <a:extLst>
            <a:ext uri="{FF2B5EF4-FFF2-40B4-BE49-F238E27FC236}">
              <a16:creationId xmlns:a16="http://schemas.microsoft.com/office/drawing/2014/main" id="{494DC612-363C-434C-9646-15D82BD38A5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02" name="Text Box 117">
          <a:extLst>
            <a:ext uri="{FF2B5EF4-FFF2-40B4-BE49-F238E27FC236}">
              <a16:creationId xmlns:a16="http://schemas.microsoft.com/office/drawing/2014/main" id="{5754C4F2-92C7-4857-90CB-434DCAB1BD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03" name="Text Box 118">
          <a:extLst>
            <a:ext uri="{FF2B5EF4-FFF2-40B4-BE49-F238E27FC236}">
              <a16:creationId xmlns:a16="http://schemas.microsoft.com/office/drawing/2014/main" id="{FD4793DF-CA04-4EF6-B6B8-EE3FD7E2AC7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04" name="Text Box 119">
          <a:extLst>
            <a:ext uri="{FF2B5EF4-FFF2-40B4-BE49-F238E27FC236}">
              <a16:creationId xmlns:a16="http://schemas.microsoft.com/office/drawing/2014/main" id="{364E616D-6A78-496D-9F76-51BEA76F4CC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05" name="Text Box 120">
          <a:extLst>
            <a:ext uri="{FF2B5EF4-FFF2-40B4-BE49-F238E27FC236}">
              <a16:creationId xmlns:a16="http://schemas.microsoft.com/office/drawing/2014/main" id="{2F897AA6-5436-4E72-AD9E-4DFCE1B3A9E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06" name="Text Box 121">
          <a:extLst>
            <a:ext uri="{FF2B5EF4-FFF2-40B4-BE49-F238E27FC236}">
              <a16:creationId xmlns:a16="http://schemas.microsoft.com/office/drawing/2014/main" id="{650F54AD-2DDE-457C-BAA0-5C2A2F9F67F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07" name="Text Box 122">
          <a:extLst>
            <a:ext uri="{FF2B5EF4-FFF2-40B4-BE49-F238E27FC236}">
              <a16:creationId xmlns:a16="http://schemas.microsoft.com/office/drawing/2014/main" id="{F7FFFC07-4C0C-4AF5-AB8A-CCF9CDF54A9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08" name="Text Box 123">
          <a:extLst>
            <a:ext uri="{FF2B5EF4-FFF2-40B4-BE49-F238E27FC236}">
              <a16:creationId xmlns:a16="http://schemas.microsoft.com/office/drawing/2014/main" id="{53898CBA-03C9-4F8D-830F-4704F08305A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09" name="Text Box 124">
          <a:extLst>
            <a:ext uri="{FF2B5EF4-FFF2-40B4-BE49-F238E27FC236}">
              <a16:creationId xmlns:a16="http://schemas.microsoft.com/office/drawing/2014/main" id="{97D41A8B-AA25-4210-9731-0076F5BBFB0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10" name="Text Box 125">
          <a:extLst>
            <a:ext uri="{FF2B5EF4-FFF2-40B4-BE49-F238E27FC236}">
              <a16:creationId xmlns:a16="http://schemas.microsoft.com/office/drawing/2014/main" id="{C74765E7-5CF8-4185-887B-9EF9B85EAE5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11" name="Text Box 126">
          <a:extLst>
            <a:ext uri="{FF2B5EF4-FFF2-40B4-BE49-F238E27FC236}">
              <a16:creationId xmlns:a16="http://schemas.microsoft.com/office/drawing/2014/main" id="{1C6F4CE4-1177-4B30-A799-43CBC1BE938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12" name="Text Box 127">
          <a:extLst>
            <a:ext uri="{FF2B5EF4-FFF2-40B4-BE49-F238E27FC236}">
              <a16:creationId xmlns:a16="http://schemas.microsoft.com/office/drawing/2014/main" id="{817DFA98-0E8E-4B8C-AB10-30B7DAF639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13" name="Text Box 128">
          <a:extLst>
            <a:ext uri="{FF2B5EF4-FFF2-40B4-BE49-F238E27FC236}">
              <a16:creationId xmlns:a16="http://schemas.microsoft.com/office/drawing/2014/main" id="{D7269E42-D2C1-4CCF-A4D5-248629042A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14" name="Text Box 129">
          <a:extLst>
            <a:ext uri="{FF2B5EF4-FFF2-40B4-BE49-F238E27FC236}">
              <a16:creationId xmlns:a16="http://schemas.microsoft.com/office/drawing/2014/main" id="{60FD3FD7-1F9C-4923-8012-8D10F09CA6F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15" name="Text Box 130">
          <a:extLst>
            <a:ext uri="{FF2B5EF4-FFF2-40B4-BE49-F238E27FC236}">
              <a16:creationId xmlns:a16="http://schemas.microsoft.com/office/drawing/2014/main" id="{F682AB9D-2963-4193-B30E-99CDAFA3C9F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16" name="Text Box 131">
          <a:extLst>
            <a:ext uri="{FF2B5EF4-FFF2-40B4-BE49-F238E27FC236}">
              <a16:creationId xmlns:a16="http://schemas.microsoft.com/office/drawing/2014/main" id="{ABE156A3-810E-4334-A6B4-D952763930E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17" name="Text Box 132">
          <a:extLst>
            <a:ext uri="{FF2B5EF4-FFF2-40B4-BE49-F238E27FC236}">
              <a16:creationId xmlns:a16="http://schemas.microsoft.com/office/drawing/2014/main" id="{ACF8CE49-3014-4332-B836-CA7A19F1C2E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18" name="Text Box 133">
          <a:extLst>
            <a:ext uri="{FF2B5EF4-FFF2-40B4-BE49-F238E27FC236}">
              <a16:creationId xmlns:a16="http://schemas.microsoft.com/office/drawing/2014/main" id="{510FCD32-37DD-4708-83DB-EAD0975DB8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19" name="Text Box 134">
          <a:extLst>
            <a:ext uri="{FF2B5EF4-FFF2-40B4-BE49-F238E27FC236}">
              <a16:creationId xmlns:a16="http://schemas.microsoft.com/office/drawing/2014/main" id="{C64C84F4-8A69-43A7-A740-C1591641AA4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20" name="Text Box 135">
          <a:extLst>
            <a:ext uri="{FF2B5EF4-FFF2-40B4-BE49-F238E27FC236}">
              <a16:creationId xmlns:a16="http://schemas.microsoft.com/office/drawing/2014/main" id="{A0A0BBB2-AFB2-4808-8BC7-26C009E7A56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21" name="Text Box 136">
          <a:extLst>
            <a:ext uri="{FF2B5EF4-FFF2-40B4-BE49-F238E27FC236}">
              <a16:creationId xmlns:a16="http://schemas.microsoft.com/office/drawing/2014/main" id="{5C454302-55F3-4C14-A3BD-5E6D300BFC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22" name="Text Box 137">
          <a:extLst>
            <a:ext uri="{FF2B5EF4-FFF2-40B4-BE49-F238E27FC236}">
              <a16:creationId xmlns:a16="http://schemas.microsoft.com/office/drawing/2014/main" id="{F39C6431-1333-4DB0-AA78-68F12960F63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23" name="Text Box 138">
          <a:extLst>
            <a:ext uri="{FF2B5EF4-FFF2-40B4-BE49-F238E27FC236}">
              <a16:creationId xmlns:a16="http://schemas.microsoft.com/office/drawing/2014/main" id="{62572036-3BAD-4F9E-B16E-0400E186E7A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24" name="Text Box 139">
          <a:extLst>
            <a:ext uri="{FF2B5EF4-FFF2-40B4-BE49-F238E27FC236}">
              <a16:creationId xmlns:a16="http://schemas.microsoft.com/office/drawing/2014/main" id="{51312FE0-4B54-495C-9EF9-CBD7F6C4AD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25" name="Text Box 140">
          <a:extLst>
            <a:ext uri="{FF2B5EF4-FFF2-40B4-BE49-F238E27FC236}">
              <a16:creationId xmlns:a16="http://schemas.microsoft.com/office/drawing/2014/main" id="{3534F504-351A-47C7-A0EC-5EB660BBDD7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26" name="Text Box 141">
          <a:extLst>
            <a:ext uri="{FF2B5EF4-FFF2-40B4-BE49-F238E27FC236}">
              <a16:creationId xmlns:a16="http://schemas.microsoft.com/office/drawing/2014/main" id="{F3A850F5-397A-4EDD-A665-D9370F793EA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27" name="Text Box 142">
          <a:extLst>
            <a:ext uri="{FF2B5EF4-FFF2-40B4-BE49-F238E27FC236}">
              <a16:creationId xmlns:a16="http://schemas.microsoft.com/office/drawing/2014/main" id="{ED30CD46-AA96-4561-978F-524273C9A70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28" name="Text Box 143">
          <a:extLst>
            <a:ext uri="{FF2B5EF4-FFF2-40B4-BE49-F238E27FC236}">
              <a16:creationId xmlns:a16="http://schemas.microsoft.com/office/drawing/2014/main" id="{9355616B-6784-4A08-8F8F-CAF41D33ECF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29" name="Text Box 144">
          <a:extLst>
            <a:ext uri="{FF2B5EF4-FFF2-40B4-BE49-F238E27FC236}">
              <a16:creationId xmlns:a16="http://schemas.microsoft.com/office/drawing/2014/main" id="{190C9837-85EB-44E9-9914-FC0D2CD6DA7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30" name="Text Box 145">
          <a:extLst>
            <a:ext uri="{FF2B5EF4-FFF2-40B4-BE49-F238E27FC236}">
              <a16:creationId xmlns:a16="http://schemas.microsoft.com/office/drawing/2014/main" id="{7E16E07D-E314-4D6C-8AE4-6F0F070FA06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31" name="Text Box 146">
          <a:extLst>
            <a:ext uri="{FF2B5EF4-FFF2-40B4-BE49-F238E27FC236}">
              <a16:creationId xmlns:a16="http://schemas.microsoft.com/office/drawing/2014/main" id="{83F22BF3-EA75-4D34-959D-BA0EB7718B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32" name="Text Box 147">
          <a:extLst>
            <a:ext uri="{FF2B5EF4-FFF2-40B4-BE49-F238E27FC236}">
              <a16:creationId xmlns:a16="http://schemas.microsoft.com/office/drawing/2014/main" id="{050E8EA7-FD24-4659-8ABB-DFFE1E97320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33" name="Text Box 148">
          <a:extLst>
            <a:ext uri="{FF2B5EF4-FFF2-40B4-BE49-F238E27FC236}">
              <a16:creationId xmlns:a16="http://schemas.microsoft.com/office/drawing/2014/main" id="{4D0C53AC-88F5-4214-9B5B-AB5D824FE41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34" name="Text Box 149">
          <a:extLst>
            <a:ext uri="{FF2B5EF4-FFF2-40B4-BE49-F238E27FC236}">
              <a16:creationId xmlns:a16="http://schemas.microsoft.com/office/drawing/2014/main" id="{027FA2CC-3EA0-4602-8B4A-82AC83B007B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35" name="Text Box 150">
          <a:extLst>
            <a:ext uri="{FF2B5EF4-FFF2-40B4-BE49-F238E27FC236}">
              <a16:creationId xmlns:a16="http://schemas.microsoft.com/office/drawing/2014/main" id="{38F589DA-A13E-4508-8DF4-41B33AF7A3D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36" name="Text Box 151">
          <a:extLst>
            <a:ext uri="{FF2B5EF4-FFF2-40B4-BE49-F238E27FC236}">
              <a16:creationId xmlns:a16="http://schemas.microsoft.com/office/drawing/2014/main" id="{1B50962E-5F3C-4E20-AEBB-B5AB97B8138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37" name="Text Box 152">
          <a:extLst>
            <a:ext uri="{FF2B5EF4-FFF2-40B4-BE49-F238E27FC236}">
              <a16:creationId xmlns:a16="http://schemas.microsoft.com/office/drawing/2014/main" id="{BCC40A97-78D3-4C9E-8848-E4AD25E2A7A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38" name="Text Box 153">
          <a:extLst>
            <a:ext uri="{FF2B5EF4-FFF2-40B4-BE49-F238E27FC236}">
              <a16:creationId xmlns:a16="http://schemas.microsoft.com/office/drawing/2014/main" id="{C655F7B8-77A5-4551-BCF4-549AB3C7589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39" name="Text Box 154">
          <a:extLst>
            <a:ext uri="{FF2B5EF4-FFF2-40B4-BE49-F238E27FC236}">
              <a16:creationId xmlns:a16="http://schemas.microsoft.com/office/drawing/2014/main" id="{7560551B-09A9-4CB6-8F30-AAB61F04641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40" name="Text Box 155">
          <a:extLst>
            <a:ext uri="{FF2B5EF4-FFF2-40B4-BE49-F238E27FC236}">
              <a16:creationId xmlns:a16="http://schemas.microsoft.com/office/drawing/2014/main" id="{CDEC4F88-7639-429A-B583-22C5D49A14F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41" name="Text Box 156">
          <a:extLst>
            <a:ext uri="{FF2B5EF4-FFF2-40B4-BE49-F238E27FC236}">
              <a16:creationId xmlns:a16="http://schemas.microsoft.com/office/drawing/2014/main" id="{1828DA10-67E1-4F43-B751-4EA3CB0249F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42" name="Text Box 157">
          <a:extLst>
            <a:ext uri="{FF2B5EF4-FFF2-40B4-BE49-F238E27FC236}">
              <a16:creationId xmlns:a16="http://schemas.microsoft.com/office/drawing/2014/main" id="{1E8B5A94-E069-46C2-AF9F-9468F209F27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43" name="Text Box 158">
          <a:extLst>
            <a:ext uri="{FF2B5EF4-FFF2-40B4-BE49-F238E27FC236}">
              <a16:creationId xmlns:a16="http://schemas.microsoft.com/office/drawing/2014/main" id="{951F877D-8222-4DA9-8996-738B993E8ED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44" name="Text Box 159">
          <a:extLst>
            <a:ext uri="{FF2B5EF4-FFF2-40B4-BE49-F238E27FC236}">
              <a16:creationId xmlns:a16="http://schemas.microsoft.com/office/drawing/2014/main" id="{8926BBF2-EADA-4056-84DA-B7FA55C01C5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45" name="Text Box 160">
          <a:extLst>
            <a:ext uri="{FF2B5EF4-FFF2-40B4-BE49-F238E27FC236}">
              <a16:creationId xmlns:a16="http://schemas.microsoft.com/office/drawing/2014/main" id="{EA680E2A-88AA-4A6B-A5C2-C30B765AD4E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46" name="Text Box 161">
          <a:extLst>
            <a:ext uri="{FF2B5EF4-FFF2-40B4-BE49-F238E27FC236}">
              <a16:creationId xmlns:a16="http://schemas.microsoft.com/office/drawing/2014/main" id="{479E5C74-7E9E-4448-BF96-93C43A196B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47" name="Text Box 162">
          <a:extLst>
            <a:ext uri="{FF2B5EF4-FFF2-40B4-BE49-F238E27FC236}">
              <a16:creationId xmlns:a16="http://schemas.microsoft.com/office/drawing/2014/main" id="{2AFCF7C0-721D-4311-80AF-77DB1F8DAF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48" name="Text Box 163">
          <a:extLst>
            <a:ext uri="{FF2B5EF4-FFF2-40B4-BE49-F238E27FC236}">
              <a16:creationId xmlns:a16="http://schemas.microsoft.com/office/drawing/2014/main" id="{BC5857E3-449D-41F7-A03D-E4506F021F0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49" name="Text Box 164">
          <a:extLst>
            <a:ext uri="{FF2B5EF4-FFF2-40B4-BE49-F238E27FC236}">
              <a16:creationId xmlns:a16="http://schemas.microsoft.com/office/drawing/2014/main" id="{91B32E76-9971-428F-82BE-D4A22D4321F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50" name="Text Box 165">
          <a:extLst>
            <a:ext uri="{FF2B5EF4-FFF2-40B4-BE49-F238E27FC236}">
              <a16:creationId xmlns:a16="http://schemas.microsoft.com/office/drawing/2014/main" id="{1D84D2D2-B7A6-401A-8ADB-B6F3F67881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51" name="Text Box 166">
          <a:extLst>
            <a:ext uri="{FF2B5EF4-FFF2-40B4-BE49-F238E27FC236}">
              <a16:creationId xmlns:a16="http://schemas.microsoft.com/office/drawing/2014/main" id="{22E89F86-1E5A-40F4-95AF-9C537CFD4B8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52" name="Text Box 167">
          <a:extLst>
            <a:ext uri="{FF2B5EF4-FFF2-40B4-BE49-F238E27FC236}">
              <a16:creationId xmlns:a16="http://schemas.microsoft.com/office/drawing/2014/main" id="{6CA4BD16-A220-4C1B-9CC0-E9BF409829B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53" name="Text Box 168">
          <a:extLst>
            <a:ext uri="{FF2B5EF4-FFF2-40B4-BE49-F238E27FC236}">
              <a16:creationId xmlns:a16="http://schemas.microsoft.com/office/drawing/2014/main" id="{1A77D4D5-1FBC-4E18-8A43-CAFC58FB0D2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54" name="Text Box 169">
          <a:extLst>
            <a:ext uri="{FF2B5EF4-FFF2-40B4-BE49-F238E27FC236}">
              <a16:creationId xmlns:a16="http://schemas.microsoft.com/office/drawing/2014/main" id="{C1BD3E23-65C4-4E8E-9525-4522082BC26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55" name="Text Box 170">
          <a:extLst>
            <a:ext uri="{FF2B5EF4-FFF2-40B4-BE49-F238E27FC236}">
              <a16:creationId xmlns:a16="http://schemas.microsoft.com/office/drawing/2014/main" id="{D3353105-82BA-4B40-9DB4-87375C5F4D9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56" name="Text Box 171">
          <a:extLst>
            <a:ext uri="{FF2B5EF4-FFF2-40B4-BE49-F238E27FC236}">
              <a16:creationId xmlns:a16="http://schemas.microsoft.com/office/drawing/2014/main" id="{0E9B1312-C652-40C5-8760-428F153686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57" name="Text Box 172">
          <a:extLst>
            <a:ext uri="{FF2B5EF4-FFF2-40B4-BE49-F238E27FC236}">
              <a16:creationId xmlns:a16="http://schemas.microsoft.com/office/drawing/2014/main" id="{BDFC0890-6C16-48E2-B4EA-74B7FD490B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58" name="Text Box 173">
          <a:extLst>
            <a:ext uri="{FF2B5EF4-FFF2-40B4-BE49-F238E27FC236}">
              <a16:creationId xmlns:a16="http://schemas.microsoft.com/office/drawing/2014/main" id="{E38DCCA8-3855-4D9A-8FE9-9EFB0B74318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59" name="Text Box 174">
          <a:extLst>
            <a:ext uri="{FF2B5EF4-FFF2-40B4-BE49-F238E27FC236}">
              <a16:creationId xmlns:a16="http://schemas.microsoft.com/office/drawing/2014/main" id="{3AF6B998-D1B0-4296-8646-5A9883E4AB6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60" name="Text Box 175">
          <a:extLst>
            <a:ext uri="{FF2B5EF4-FFF2-40B4-BE49-F238E27FC236}">
              <a16:creationId xmlns:a16="http://schemas.microsoft.com/office/drawing/2014/main" id="{21AEADE2-5133-4AE7-B14E-AB4E50496EB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61" name="Text Box 176">
          <a:extLst>
            <a:ext uri="{FF2B5EF4-FFF2-40B4-BE49-F238E27FC236}">
              <a16:creationId xmlns:a16="http://schemas.microsoft.com/office/drawing/2014/main" id="{44599710-3FBF-4D72-BFCA-F3E5DF72B62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62" name="Text Box 177">
          <a:extLst>
            <a:ext uri="{FF2B5EF4-FFF2-40B4-BE49-F238E27FC236}">
              <a16:creationId xmlns:a16="http://schemas.microsoft.com/office/drawing/2014/main" id="{C34528CA-8EC1-422F-9AFE-F182FED1383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63" name="Text Box 178">
          <a:extLst>
            <a:ext uri="{FF2B5EF4-FFF2-40B4-BE49-F238E27FC236}">
              <a16:creationId xmlns:a16="http://schemas.microsoft.com/office/drawing/2014/main" id="{005BFC12-B32D-4BBA-AF1F-343EE9F2FA9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64" name="Text Box 179">
          <a:extLst>
            <a:ext uri="{FF2B5EF4-FFF2-40B4-BE49-F238E27FC236}">
              <a16:creationId xmlns:a16="http://schemas.microsoft.com/office/drawing/2014/main" id="{149E2871-386E-4687-9BE6-F5323FDA739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65" name="Text Box 180">
          <a:extLst>
            <a:ext uri="{FF2B5EF4-FFF2-40B4-BE49-F238E27FC236}">
              <a16:creationId xmlns:a16="http://schemas.microsoft.com/office/drawing/2014/main" id="{2CAACABF-9DA3-4EFA-8EF4-9F9158A4C8D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66" name="Text Box 181">
          <a:extLst>
            <a:ext uri="{FF2B5EF4-FFF2-40B4-BE49-F238E27FC236}">
              <a16:creationId xmlns:a16="http://schemas.microsoft.com/office/drawing/2014/main" id="{12FF6208-5C74-4E39-8485-F7BB48A61F0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67" name="Text Box 182">
          <a:extLst>
            <a:ext uri="{FF2B5EF4-FFF2-40B4-BE49-F238E27FC236}">
              <a16:creationId xmlns:a16="http://schemas.microsoft.com/office/drawing/2014/main" id="{25DEE7BC-5425-441E-A087-FCAB1C3EFB1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68" name="Text Box 183">
          <a:extLst>
            <a:ext uri="{FF2B5EF4-FFF2-40B4-BE49-F238E27FC236}">
              <a16:creationId xmlns:a16="http://schemas.microsoft.com/office/drawing/2014/main" id="{07A8C086-7658-48AD-A47A-521810EE805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69" name="Text Box 184">
          <a:extLst>
            <a:ext uri="{FF2B5EF4-FFF2-40B4-BE49-F238E27FC236}">
              <a16:creationId xmlns:a16="http://schemas.microsoft.com/office/drawing/2014/main" id="{41304335-FC38-40F7-8293-B1879590A8A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70" name="Text Box 185">
          <a:extLst>
            <a:ext uri="{FF2B5EF4-FFF2-40B4-BE49-F238E27FC236}">
              <a16:creationId xmlns:a16="http://schemas.microsoft.com/office/drawing/2014/main" id="{0CC128EA-0E36-4BA8-BFA1-038781CC7B5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71" name="Text Box 186">
          <a:extLst>
            <a:ext uri="{FF2B5EF4-FFF2-40B4-BE49-F238E27FC236}">
              <a16:creationId xmlns:a16="http://schemas.microsoft.com/office/drawing/2014/main" id="{6FAEFB6E-FCAF-46D9-AEDD-09BCD15B0D3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72" name="Text Box 187">
          <a:extLst>
            <a:ext uri="{FF2B5EF4-FFF2-40B4-BE49-F238E27FC236}">
              <a16:creationId xmlns:a16="http://schemas.microsoft.com/office/drawing/2014/main" id="{2F03A50F-791C-425C-84A7-C03FB219360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73" name="Text Box 188">
          <a:extLst>
            <a:ext uri="{FF2B5EF4-FFF2-40B4-BE49-F238E27FC236}">
              <a16:creationId xmlns:a16="http://schemas.microsoft.com/office/drawing/2014/main" id="{C82792E2-5BB4-4B15-B60B-9324CD2F4E0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74" name="Text Box 189">
          <a:extLst>
            <a:ext uri="{FF2B5EF4-FFF2-40B4-BE49-F238E27FC236}">
              <a16:creationId xmlns:a16="http://schemas.microsoft.com/office/drawing/2014/main" id="{45B770E1-C49D-4431-9A89-2742017BEA6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75" name="Text Box 190">
          <a:extLst>
            <a:ext uri="{FF2B5EF4-FFF2-40B4-BE49-F238E27FC236}">
              <a16:creationId xmlns:a16="http://schemas.microsoft.com/office/drawing/2014/main" id="{60AC0D61-5A47-4BA5-86C9-5F1FFCF79CF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76" name="Text Box 191">
          <a:extLst>
            <a:ext uri="{FF2B5EF4-FFF2-40B4-BE49-F238E27FC236}">
              <a16:creationId xmlns:a16="http://schemas.microsoft.com/office/drawing/2014/main" id="{8781D85C-6D4F-44A3-AF9B-0FD95A2B9E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77" name="Text Box 192">
          <a:extLst>
            <a:ext uri="{FF2B5EF4-FFF2-40B4-BE49-F238E27FC236}">
              <a16:creationId xmlns:a16="http://schemas.microsoft.com/office/drawing/2014/main" id="{8BCD2F1F-8E3E-4147-AEB2-09B5A6E06AE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78" name="Text Box 193">
          <a:extLst>
            <a:ext uri="{FF2B5EF4-FFF2-40B4-BE49-F238E27FC236}">
              <a16:creationId xmlns:a16="http://schemas.microsoft.com/office/drawing/2014/main" id="{29A32E9B-DF1B-4D28-B71E-7AED0EAAD82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79" name="Text Box 194">
          <a:extLst>
            <a:ext uri="{FF2B5EF4-FFF2-40B4-BE49-F238E27FC236}">
              <a16:creationId xmlns:a16="http://schemas.microsoft.com/office/drawing/2014/main" id="{AA80F31B-A703-40C8-89B7-0821A1063B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80" name="Text Box 195">
          <a:extLst>
            <a:ext uri="{FF2B5EF4-FFF2-40B4-BE49-F238E27FC236}">
              <a16:creationId xmlns:a16="http://schemas.microsoft.com/office/drawing/2014/main" id="{9F387FC0-E0A7-4EF2-B4F4-CB554CEC59C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81" name="Text Box 196">
          <a:extLst>
            <a:ext uri="{FF2B5EF4-FFF2-40B4-BE49-F238E27FC236}">
              <a16:creationId xmlns:a16="http://schemas.microsoft.com/office/drawing/2014/main" id="{421DF71A-50B2-408E-B854-E50DC836DAC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82" name="Text Box 197">
          <a:extLst>
            <a:ext uri="{FF2B5EF4-FFF2-40B4-BE49-F238E27FC236}">
              <a16:creationId xmlns:a16="http://schemas.microsoft.com/office/drawing/2014/main" id="{8F72F580-67E4-42BE-967E-FBEBDF0F9C4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83" name="Text Box 198">
          <a:extLst>
            <a:ext uri="{FF2B5EF4-FFF2-40B4-BE49-F238E27FC236}">
              <a16:creationId xmlns:a16="http://schemas.microsoft.com/office/drawing/2014/main" id="{10B89B33-1D3A-4ED4-BD30-9F02B567746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84" name="Text Box 199">
          <a:extLst>
            <a:ext uri="{FF2B5EF4-FFF2-40B4-BE49-F238E27FC236}">
              <a16:creationId xmlns:a16="http://schemas.microsoft.com/office/drawing/2014/main" id="{71627D51-978C-4F3F-BB5C-2EAA3285B47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85" name="Text Box 200">
          <a:extLst>
            <a:ext uri="{FF2B5EF4-FFF2-40B4-BE49-F238E27FC236}">
              <a16:creationId xmlns:a16="http://schemas.microsoft.com/office/drawing/2014/main" id="{B8BEBB63-B046-4CD8-9ABC-7818C4C2F3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86" name="Text Box 201">
          <a:extLst>
            <a:ext uri="{FF2B5EF4-FFF2-40B4-BE49-F238E27FC236}">
              <a16:creationId xmlns:a16="http://schemas.microsoft.com/office/drawing/2014/main" id="{6AF6FC66-EC5C-49F5-A277-171F5B9FF5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87" name="Text Box 202">
          <a:extLst>
            <a:ext uri="{FF2B5EF4-FFF2-40B4-BE49-F238E27FC236}">
              <a16:creationId xmlns:a16="http://schemas.microsoft.com/office/drawing/2014/main" id="{684C5761-FBC8-472E-84E0-11786A375C7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88" name="Text Box 203">
          <a:extLst>
            <a:ext uri="{FF2B5EF4-FFF2-40B4-BE49-F238E27FC236}">
              <a16:creationId xmlns:a16="http://schemas.microsoft.com/office/drawing/2014/main" id="{B30C0DEF-057A-4960-8C75-43CAF39F9C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89" name="Text Box 204">
          <a:extLst>
            <a:ext uri="{FF2B5EF4-FFF2-40B4-BE49-F238E27FC236}">
              <a16:creationId xmlns:a16="http://schemas.microsoft.com/office/drawing/2014/main" id="{547FB4AB-0596-44C0-A793-4B77C1790B2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90" name="Text Box 205">
          <a:extLst>
            <a:ext uri="{FF2B5EF4-FFF2-40B4-BE49-F238E27FC236}">
              <a16:creationId xmlns:a16="http://schemas.microsoft.com/office/drawing/2014/main" id="{27B70669-C72D-4FA1-97A1-CD4914B03A5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91" name="Text Box 206">
          <a:extLst>
            <a:ext uri="{FF2B5EF4-FFF2-40B4-BE49-F238E27FC236}">
              <a16:creationId xmlns:a16="http://schemas.microsoft.com/office/drawing/2014/main" id="{A6D588B1-0A17-4D22-B0C6-3E7867F5843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92" name="Text Box 207">
          <a:extLst>
            <a:ext uri="{FF2B5EF4-FFF2-40B4-BE49-F238E27FC236}">
              <a16:creationId xmlns:a16="http://schemas.microsoft.com/office/drawing/2014/main" id="{2184B15E-70F7-4728-ADE6-889F3CAC19E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93" name="Text Box 208">
          <a:extLst>
            <a:ext uri="{FF2B5EF4-FFF2-40B4-BE49-F238E27FC236}">
              <a16:creationId xmlns:a16="http://schemas.microsoft.com/office/drawing/2014/main" id="{DFDECA84-3C91-45DC-8144-64420B3558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94" name="Text Box 209">
          <a:extLst>
            <a:ext uri="{FF2B5EF4-FFF2-40B4-BE49-F238E27FC236}">
              <a16:creationId xmlns:a16="http://schemas.microsoft.com/office/drawing/2014/main" id="{93248BBA-ADA3-44C8-B587-3A6F4E42C6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95" name="Text Box 210">
          <a:extLst>
            <a:ext uri="{FF2B5EF4-FFF2-40B4-BE49-F238E27FC236}">
              <a16:creationId xmlns:a16="http://schemas.microsoft.com/office/drawing/2014/main" id="{BD968E08-1118-466B-9615-92CEF349A46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96" name="Text Box 211">
          <a:extLst>
            <a:ext uri="{FF2B5EF4-FFF2-40B4-BE49-F238E27FC236}">
              <a16:creationId xmlns:a16="http://schemas.microsoft.com/office/drawing/2014/main" id="{226E3635-0DE5-46AC-A3CA-CEDB520D53C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97" name="Text Box 212">
          <a:extLst>
            <a:ext uri="{FF2B5EF4-FFF2-40B4-BE49-F238E27FC236}">
              <a16:creationId xmlns:a16="http://schemas.microsoft.com/office/drawing/2014/main" id="{8A584BE4-42FC-4BF7-9327-8AF46D4FEC0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98" name="Text Box 213">
          <a:extLst>
            <a:ext uri="{FF2B5EF4-FFF2-40B4-BE49-F238E27FC236}">
              <a16:creationId xmlns:a16="http://schemas.microsoft.com/office/drawing/2014/main" id="{9C06982A-1755-42C3-9298-FC3DEF80347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599" name="Text Box 214">
          <a:extLst>
            <a:ext uri="{FF2B5EF4-FFF2-40B4-BE49-F238E27FC236}">
              <a16:creationId xmlns:a16="http://schemas.microsoft.com/office/drawing/2014/main" id="{EBD1B9FC-F186-4274-87B4-1B05D1F78D0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00" name="Text Box 215">
          <a:extLst>
            <a:ext uri="{FF2B5EF4-FFF2-40B4-BE49-F238E27FC236}">
              <a16:creationId xmlns:a16="http://schemas.microsoft.com/office/drawing/2014/main" id="{37CD1500-AB39-4FEC-A825-3B178D801BD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01" name="Text Box 216">
          <a:extLst>
            <a:ext uri="{FF2B5EF4-FFF2-40B4-BE49-F238E27FC236}">
              <a16:creationId xmlns:a16="http://schemas.microsoft.com/office/drawing/2014/main" id="{91651003-8B16-4BD9-85AA-DEB342DB6C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02" name="Text Box 217">
          <a:extLst>
            <a:ext uri="{FF2B5EF4-FFF2-40B4-BE49-F238E27FC236}">
              <a16:creationId xmlns:a16="http://schemas.microsoft.com/office/drawing/2014/main" id="{3B92FE0A-F917-4F94-8D5E-27CF6AA670F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03" name="Text Box 218">
          <a:extLst>
            <a:ext uri="{FF2B5EF4-FFF2-40B4-BE49-F238E27FC236}">
              <a16:creationId xmlns:a16="http://schemas.microsoft.com/office/drawing/2014/main" id="{B79117E1-229F-4C9A-B440-5F2D7ADB81B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04" name="Text Box 219">
          <a:extLst>
            <a:ext uri="{FF2B5EF4-FFF2-40B4-BE49-F238E27FC236}">
              <a16:creationId xmlns:a16="http://schemas.microsoft.com/office/drawing/2014/main" id="{EA8EA0B2-A3D1-4190-A961-F143D004ACD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05" name="Text Box 220">
          <a:extLst>
            <a:ext uri="{FF2B5EF4-FFF2-40B4-BE49-F238E27FC236}">
              <a16:creationId xmlns:a16="http://schemas.microsoft.com/office/drawing/2014/main" id="{F1B4E2C3-17B6-4606-86B6-FCC7489BA85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06" name="Text Box 221">
          <a:extLst>
            <a:ext uri="{FF2B5EF4-FFF2-40B4-BE49-F238E27FC236}">
              <a16:creationId xmlns:a16="http://schemas.microsoft.com/office/drawing/2014/main" id="{F1FB0B5D-E9B9-413D-8421-FF4BCBA3A33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07" name="Text Box 222">
          <a:extLst>
            <a:ext uri="{FF2B5EF4-FFF2-40B4-BE49-F238E27FC236}">
              <a16:creationId xmlns:a16="http://schemas.microsoft.com/office/drawing/2014/main" id="{6F1835D1-0057-468A-882F-FF006E04B0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08" name="Text Box 223">
          <a:extLst>
            <a:ext uri="{FF2B5EF4-FFF2-40B4-BE49-F238E27FC236}">
              <a16:creationId xmlns:a16="http://schemas.microsoft.com/office/drawing/2014/main" id="{6EA8581A-9EDA-4297-96E3-68EC4594B69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09" name="Text Box 224">
          <a:extLst>
            <a:ext uri="{FF2B5EF4-FFF2-40B4-BE49-F238E27FC236}">
              <a16:creationId xmlns:a16="http://schemas.microsoft.com/office/drawing/2014/main" id="{F171AA56-F91F-4DF9-B396-751F2961157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10" name="Text Box 225">
          <a:extLst>
            <a:ext uri="{FF2B5EF4-FFF2-40B4-BE49-F238E27FC236}">
              <a16:creationId xmlns:a16="http://schemas.microsoft.com/office/drawing/2014/main" id="{D258894B-382A-4924-A4D6-648D7DF9ECC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11" name="Text Box 226">
          <a:extLst>
            <a:ext uri="{FF2B5EF4-FFF2-40B4-BE49-F238E27FC236}">
              <a16:creationId xmlns:a16="http://schemas.microsoft.com/office/drawing/2014/main" id="{35B6E4CA-993F-43F6-9E85-E09FF9370E4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12" name="Text Box 227">
          <a:extLst>
            <a:ext uri="{FF2B5EF4-FFF2-40B4-BE49-F238E27FC236}">
              <a16:creationId xmlns:a16="http://schemas.microsoft.com/office/drawing/2014/main" id="{0DD2550A-936E-463F-89EE-3A16DE6CB7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13" name="Text Box 228">
          <a:extLst>
            <a:ext uri="{FF2B5EF4-FFF2-40B4-BE49-F238E27FC236}">
              <a16:creationId xmlns:a16="http://schemas.microsoft.com/office/drawing/2014/main" id="{B6D32497-B09F-4B02-9120-6292E9FBCBC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14" name="Text Box 229">
          <a:extLst>
            <a:ext uri="{FF2B5EF4-FFF2-40B4-BE49-F238E27FC236}">
              <a16:creationId xmlns:a16="http://schemas.microsoft.com/office/drawing/2014/main" id="{DD7A8C4A-8265-4EE8-86EE-9A78253068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15" name="Text Box 230">
          <a:extLst>
            <a:ext uri="{FF2B5EF4-FFF2-40B4-BE49-F238E27FC236}">
              <a16:creationId xmlns:a16="http://schemas.microsoft.com/office/drawing/2014/main" id="{07322D9F-8C56-4C81-9FAF-EC49D53698E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16" name="Text Box 231">
          <a:extLst>
            <a:ext uri="{FF2B5EF4-FFF2-40B4-BE49-F238E27FC236}">
              <a16:creationId xmlns:a16="http://schemas.microsoft.com/office/drawing/2014/main" id="{EAA50836-AFB7-4874-93A7-A866A74B36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17" name="Text Box 232">
          <a:extLst>
            <a:ext uri="{FF2B5EF4-FFF2-40B4-BE49-F238E27FC236}">
              <a16:creationId xmlns:a16="http://schemas.microsoft.com/office/drawing/2014/main" id="{4373FCE0-037A-4A61-A543-D8C41FB9C77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18" name="Text Box 233">
          <a:extLst>
            <a:ext uri="{FF2B5EF4-FFF2-40B4-BE49-F238E27FC236}">
              <a16:creationId xmlns:a16="http://schemas.microsoft.com/office/drawing/2014/main" id="{6E8AFA09-55AB-4380-B15E-A1B37E5D8B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19" name="Text Box 234">
          <a:extLst>
            <a:ext uri="{FF2B5EF4-FFF2-40B4-BE49-F238E27FC236}">
              <a16:creationId xmlns:a16="http://schemas.microsoft.com/office/drawing/2014/main" id="{3F2B030A-9347-49C2-BDF6-946B47260F4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20" name="Text Box 235">
          <a:extLst>
            <a:ext uri="{FF2B5EF4-FFF2-40B4-BE49-F238E27FC236}">
              <a16:creationId xmlns:a16="http://schemas.microsoft.com/office/drawing/2014/main" id="{5A3B905F-E8F7-4D24-8D57-19758FF7A3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21" name="Text Box 236">
          <a:extLst>
            <a:ext uri="{FF2B5EF4-FFF2-40B4-BE49-F238E27FC236}">
              <a16:creationId xmlns:a16="http://schemas.microsoft.com/office/drawing/2014/main" id="{ED4E2755-E993-4D16-9A57-9D0E6A84128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22" name="Text Box 237">
          <a:extLst>
            <a:ext uri="{FF2B5EF4-FFF2-40B4-BE49-F238E27FC236}">
              <a16:creationId xmlns:a16="http://schemas.microsoft.com/office/drawing/2014/main" id="{79CA577C-16FE-420F-A0AB-143CA39117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23" name="Text Box 238">
          <a:extLst>
            <a:ext uri="{FF2B5EF4-FFF2-40B4-BE49-F238E27FC236}">
              <a16:creationId xmlns:a16="http://schemas.microsoft.com/office/drawing/2014/main" id="{079295D4-783C-4C98-BBEA-0ADDD4DA642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24" name="Text Box 239">
          <a:extLst>
            <a:ext uri="{FF2B5EF4-FFF2-40B4-BE49-F238E27FC236}">
              <a16:creationId xmlns:a16="http://schemas.microsoft.com/office/drawing/2014/main" id="{629A57DC-13DB-4693-AB0B-5F73DCB6C55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25" name="Text Box 240">
          <a:extLst>
            <a:ext uri="{FF2B5EF4-FFF2-40B4-BE49-F238E27FC236}">
              <a16:creationId xmlns:a16="http://schemas.microsoft.com/office/drawing/2014/main" id="{2FDF6A31-B7AE-4431-9988-EFCE38694CC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26" name="Text Box 241">
          <a:extLst>
            <a:ext uri="{FF2B5EF4-FFF2-40B4-BE49-F238E27FC236}">
              <a16:creationId xmlns:a16="http://schemas.microsoft.com/office/drawing/2014/main" id="{B288A294-CC3F-4695-800C-A567B3FF94F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27" name="Text Box 242">
          <a:extLst>
            <a:ext uri="{FF2B5EF4-FFF2-40B4-BE49-F238E27FC236}">
              <a16:creationId xmlns:a16="http://schemas.microsoft.com/office/drawing/2014/main" id="{0F32C098-7401-4263-BD20-B39225CC4A0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28" name="Text Box 243">
          <a:extLst>
            <a:ext uri="{FF2B5EF4-FFF2-40B4-BE49-F238E27FC236}">
              <a16:creationId xmlns:a16="http://schemas.microsoft.com/office/drawing/2014/main" id="{51CFB80A-2D54-4054-B019-E05AECC53C1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29" name="Text Box 244">
          <a:extLst>
            <a:ext uri="{FF2B5EF4-FFF2-40B4-BE49-F238E27FC236}">
              <a16:creationId xmlns:a16="http://schemas.microsoft.com/office/drawing/2014/main" id="{6902BE55-D4FD-4257-8E50-4DE7B291928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30" name="Text Box 245">
          <a:extLst>
            <a:ext uri="{FF2B5EF4-FFF2-40B4-BE49-F238E27FC236}">
              <a16:creationId xmlns:a16="http://schemas.microsoft.com/office/drawing/2014/main" id="{6BFB8A59-4BDE-40A9-A566-C1FD039EF2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31" name="Text Box 246">
          <a:extLst>
            <a:ext uri="{FF2B5EF4-FFF2-40B4-BE49-F238E27FC236}">
              <a16:creationId xmlns:a16="http://schemas.microsoft.com/office/drawing/2014/main" id="{782217A2-BC0A-4882-AB1B-8D4537B29B4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32" name="Text Box 247">
          <a:extLst>
            <a:ext uri="{FF2B5EF4-FFF2-40B4-BE49-F238E27FC236}">
              <a16:creationId xmlns:a16="http://schemas.microsoft.com/office/drawing/2014/main" id="{8DF538E7-F417-4D23-9037-0C41E99A904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33" name="Text Box 248">
          <a:extLst>
            <a:ext uri="{FF2B5EF4-FFF2-40B4-BE49-F238E27FC236}">
              <a16:creationId xmlns:a16="http://schemas.microsoft.com/office/drawing/2014/main" id="{A5A9CEEC-5695-4625-B1BB-3405D11546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34" name="Text Box 249">
          <a:extLst>
            <a:ext uri="{FF2B5EF4-FFF2-40B4-BE49-F238E27FC236}">
              <a16:creationId xmlns:a16="http://schemas.microsoft.com/office/drawing/2014/main" id="{5BA1BC4D-23B0-4CB4-AE46-E117ABD6650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35" name="Text Box 250">
          <a:extLst>
            <a:ext uri="{FF2B5EF4-FFF2-40B4-BE49-F238E27FC236}">
              <a16:creationId xmlns:a16="http://schemas.microsoft.com/office/drawing/2014/main" id="{8BF53FBC-FA3F-405B-9EF6-22D669F540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36" name="Text Box 251">
          <a:extLst>
            <a:ext uri="{FF2B5EF4-FFF2-40B4-BE49-F238E27FC236}">
              <a16:creationId xmlns:a16="http://schemas.microsoft.com/office/drawing/2014/main" id="{FCE214B5-25C4-4905-B72A-10F06ADF0F8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37" name="Text Box 252">
          <a:extLst>
            <a:ext uri="{FF2B5EF4-FFF2-40B4-BE49-F238E27FC236}">
              <a16:creationId xmlns:a16="http://schemas.microsoft.com/office/drawing/2014/main" id="{10F8A29A-7EBD-4655-9464-E1DD2FE461D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38" name="Text Box 253">
          <a:extLst>
            <a:ext uri="{FF2B5EF4-FFF2-40B4-BE49-F238E27FC236}">
              <a16:creationId xmlns:a16="http://schemas.microsoft.com/office/drawing/2014/main" id="{4539FCD5-1EA2-47D2-9D2D-5FEA7F30DF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39" name="Text Box 254">
          <a:extLst>
            <a:ext uri="{FF2B5EF4-FFF2-40B4-BE49-F238E27FC236}">
              <a16:creationId xmlns:a16="http://schemas.microsoft.com/office/drawing/2014/main" id="{9DF0FA15-62E9-4D79-AAE9-943F384CE0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40" name="Text Box 255">
          <a:extLst>
            <a:ext uri="{FF2B5EF4-FFF2-40B4-BE49-F238E27FC236}">
              <a16:creationId xmlns:a16="http://schemas.microsoft.com/office/drawing/2014/main" id="{37EE096E-B222-4442-AFBF-5468EED0768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41" name="Text Box 256">
          <a:extLst>
            <a:ext uri="{FF2B5EF4-FFF2-40B4-BE49-F238E27FC236}">
              <a16:creationId xmlns:a16="http://schemas.microsoft.com/office/drawing/2014/main" id="{AC15A5FD-2954-40F6-BDBC-AB17754392E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42" name="Text Box 257">
          <a:extLst>
            <a:ext uri="{FF2B5EF4-FFF2-40B4-BE49-F238E27FC236}">
              <a16:creationId xmlns:a16="http://schemas.microsoft.com/office/drawing/2014/main" id="{73846C99-0508-4499-A723-641085223C0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43" name="Text Box 258">
          <a:extLst>
            <a:ext uri="{FF2B5EF4-FFF2-40B4-BE49-F238E27FC236}">
              <a16:creationId xmlns:a16="http://schemas.microsoft.com/office/drawing/2014/main" id="{2EB5DDE0-89F5-44A8-82FD-8259F1924F6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44" name="Text Box 259">
          <a:extLst>
            <a:ext uri="{FF2B5EF4-FFF2-40B4-BE49-F238E27FC236}">
              <a16:creationId xmlns:a16="http://schemas.microsoft.com/office/drawing/2014/main" id="{8E7E198C-607B-48FA-AD89-A8215583D53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45" name="Text Box 260">
          <a:extLst>
            <a:ext uri="{FF2B5EF4-FFF2-40B4-BE49-F238E27FC236}">
              <a16:creationId xmlns:a16="http://schemas.microsoft.com/office/drawing/2014/main" id="{5DCECC5E-BED2-4CF0-BAB1-3F99B87828A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46" name="Text Box 261">
          <a:extLst>
            <a:ext uri="{FF2B5EF4-FFF2-40B4-BE49-F238E27FC236}">
              <a16:creationId xmlns:a16="http://schemas.microsoft.com/office/drawing/2014/main" id="{AD91933C-FDC6-4A81-946C-FFCD1779A99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47" name="Text Box 262">
          <a:extLst>
            <a:ext uri="{FF2B5EF4-FFF2-40B4-BE49-F238E27FC236}">
              <a16:creationId xmlns:a16="http://schemas.microsoft.com/office/drawing/2014/main" id="{037F5E66-0041-48F0-9322-C08AACD2F56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48" name="Text Box 263">
          <a:extLst>
            <a:ext uri="{FF2B5EF4-FFF2-40B4-BE49-F238E27FC236}">
              <a16:creationId xmlns:a16="http://schemas.microsoft.com/office/drawing/2014/main" id="{2AACA761-061A-4093-974D-F5676DAA413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49" name="Text Box 264">
          <a:extLst>
            <a:ext uri="{FF2B5EF4-FFF2-40B4-BE49-F238E27FC236}">
              <a16:creationId xmlns:a16="http://schemas.microsoft.com/office/drawing/2014/main" id="{6ECBEB11-3751-4AC8-81DE-8F80666FC7F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50" name="Text Box 265">
          <a:extLst>
            <a:ext uri="{FF2B5EF4-FFF2-40B4-BE49-F238E27FC236}">
              <a16:creationId xmlns:a16="http://schemas.microsoft.com/office/drawing/2014/main" id="{F1F572CF-7918-4C78-9882-9CB2B1966F9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51" name="Text Box 266">
          <a:extLst>
            <a:ext uri="{FF2B5EF4-FFF2-40B4-BE49-F238E27FC236}">
              <a16:creationId xmlns:a16="http://schemas.microsoft.com/office/drawing/2014/main" id="{18F01275-F044-450A-BAED-CF976F7DC7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52" name="Text Box 267">
          <a:extLst>
            <a:ext uri="{FF2B5EF4-FFF2-40B4-BE49-F238E27FC236}">
              <a16:creationId xmlns:a16="http://schemas.microsoft.com/office/drawing/2014/main" id="{9A0DF12F-F07C-4BE4-9104-6109E963771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53" name="Text Box 268">
          <a:extLst>
            <a:ext uri="{FF2B5EF4-FFF2-40B4-BE49-F238E27FC236}">
              <a16:creationId xmlns:a16="http://schemas.microsoft.com/office/drawing/2014/main" id="{A5BF38A9-705E-4A30-A318-83DA0B38F73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54" name="Text Box 269">
          <a:extLst>
            <a:ext uri="{FF2B5EF4-FFF2-40B4-BE49-F238E27FC236}">
              <a16:creationId xmlns:a16="http://schemas.microsoft.com/office/drawing/2014/main" id="{99EAF50A-37B2-4109-8D5F-5155D483AAA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55" name="Text Box 270">
          <a:extLst>
            <a:ext uri="{FF2B5EF4-FFF2-40B4-BE49-F238E27FC236}">
              <a16:creationId xmlns:a16="http://schemas.microsoft.com/office/drawing/2014/main" id="{F7360979-5A45-48EB-A801-E3B56E7A53B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56" name="Text Box 271">
          <a:extLst>
            <a:ext uri="{FF2B5EF4-FFF2-40B4-BE49-F238E27FC236}">
              <a16:creationId xmlns:a16="http://schemas.microsoft.com/office/drawing/2014/main" id="{BC44AA0A-27BD-4474-A679-0A278F46FBF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57" name="Text Box 272">
          <a:extLst>
            <a:ext uri="{FF2B5EF4-FFF2-40B4-BE49-F238E27FC236}">
              <a16:creationId xmlns:a16="http://schemas.microsoft.com/office/drawing/2014/main" id="{588A4DE4-61C6-45A8-B4AB-A32E95171E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58" name="Text Box 273">
          <a:extLst>
            <a:ext uri="{FF2B5EF4-FFF2-40B4-BE49-F238E27FC236}">
              <a16:creationId xmlns:a16="http://schemas.microsoft.com/office/drawing/2014/main" id="{FCDAD516-2EB6-4359-B704-A9719DC3045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59" name="Text Box 274">
          <a:extLst>
            <a:ext uri="{FF2B5EF4-FFF2-40B4-BE49-F238E27FC236}">
              <a16:creationId xmlns:a16="http://schemas.microsoft.com/office/drawing/2014/main" id="{12AA0DEC-6AEA-42C1-B38C-370566CC1E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60" name="Text Box 275">
          <a:extLst>
            <a:ext uri="{FF2B5EF4-FFF2-40B4-BE49-F238E27FC236}">
              <a16:creationId xmlns:a16="http://schemas.microsoft.com/office/drawing/2014/main" id="{9C56D3CA-7552-48D4-8962-DF4D728068A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61" name="Text Box 276">
          <a:extLst>
            <a:ext uri="{FF2B5EF4-FFF2-40B4-BE49-F238E27FC236}">
              <a16:creationId xmlns:a16="http://schemas.microsoft.com/office/drawing/2014/main" id="{A665C5F5-D541-49BC-B0B7-BBA3528C195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62" name="Text Box 277">
          <a:extLst>
            <a:ext uri="{FF2B5EF4-FFF2-40B4-BE49-F238E27FC236}">
              <a16:creationId xmlns:a16="http://schemas.microsoft.com/office/drawing/2014/main" id="{0CD7130A-2DC1-4ADD-8EF8-2BC80161F28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63" name="Text Box 278">
          <a:extLst>
            <a:ext uri="{FF2B5EF4-FFF2-40B4-BE49-F238E27FC236}">
              <a16:creationId xmlns:a16="http://schemas.microsoft.com/office/drawing/2014/main" id="{40EDCB65-1088-4E2B-9353-C6EF7459FC2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64" name="Text Box 279">
          <a:extLst>
            <a:ext uri="{FF2B5EF4-FFF2-40B4-BE49-F238E27FC236}">
              <a16:creationId xmlns:a16="http://schemas.microsoft.com/office/drawing/2014/main" id="{863DEA74-D593-46BB-B78E-2C43CE6D6C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65" name="Text Box 280">
          <a:extLst>
            <a:ext uri="{FF2B5EF4-FFF2-40B4-BE49-F238E27FC236}">
              <a16:creationId xmlns:a16="http://schemas.microsoft.com/office/drawing/2014/main" id="{9F4FEC8E-144C-4582-952F-992613E9608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66" name="Text Box 281">
          <a:extLst>
            <a:ext uri="{FF2B5EF4-FFF2-40B4-BE49-F238E27FC236}">
              <a16:creationId xmlns:a16="http://schemas.microsoft.com/office/drawing/2014/main" id="{60948873-6A20-4705-BF43-96195A66010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67" name="Text Box 282">
          <a:extLst>
            <a:ext uri="{FF2B5EF4-FFF2-40B4-BE49-F238E27FC236}">
              <a16:creationId xmlns:a16="http://schemas.microsoft.com/office/drawing/2014/main" id="{2B2AEC7D-21F7-4878-BB33-0ED88328436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68" name="Text Box 283">
          <a:extLst>
            <a:ext uri="{FF2B5EF4-FFF2-40B4-BE49-F238E27FC236}">
              <a16:creationId xmlns:a16="http://schemas.microsoft.com/office/drawing/2014/main" id="{EA1DA6AC-E141-4588-B70E-767CAD06911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69" name="Text Box 284">
          <a:extLst>
            <a:ext uri="{FF2B5EF4-FFF2-40B4-BE49-F238E27FC236}">
              <a16:creationId xmlns:a16="http://schemas.microsoft.com/office/drawing/2014/main" id="{B55EF34C-FE71-4CE6-8FB2-CA18945A1D2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70" name="Text Box 285">
          <a:extLst>
            <a:ext uri="{FF2B5EF4-FFF2-40B4-BE49-F238E27FC236}">
              <a16:creationId xmlns:a16="http://schemas.microsoft.com/office/drawing/2014/main" id="{A17E5C47-7D21-40F6-9CFC-8FA448E9DD4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71" name="Text Box 286">
          <a:extLst>
            <a:ext uri="{FF2B5EF4-FFF2-40B4-BE49-F238E27FC236}">
              <a16:creationId xmlns:a16="http://schemas.microsoft.com/office/drawing/2014/main" id="{F6C66E7D-95FB-4751-A143-218B6B34D28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72" name="Text Box 287">
          <a:extLst>
            <a:ext uri="{FF2B5EF4-FFF2-40B4-BE49-F238E27FC236}">
              <a16:creationId xmlns:a16="http://schemas.microsoft.com/office/drawing/2014/main" id="{5DDD9571-F359-4E57-ABBB-5F13FF9CDBB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73" name="Text Box 288">
          <a:extLst>
            <a:ext uri="{FF2B5EF4-FFF2-40B4-BE49-F238E27FC236}">
              <a16:creationId xmlns:a16="http://schemas.microsoft.com/office/drawing/2014/main" id="{187870CA-0E77-4B9C-B406-A4DBF9A8E4F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74" name="Text Box 289">
          <a:extLst>
            <a:ext uri="{FF2B5EF4-FFF2-40B4-BE49-F238E27FC236}">
              <a16:creationId xmlns:a16="http://schemas.microsoft.com/office/drawing/2014/main" id="{00533625-4E65-45BE-B188-400FBC9822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75" name="Text Box 290">
          <a:extLst>
            <a:ext uri="{FF2B5EF4-FFF2-40B4-BE49-F238E27FC236}">
              <a16:creationId xmlns:a16="http://schemas.microsoft.com/office/drawing/2014/main" id="{B6C68578-FA07-40B0-A1E1-A2A40DACDF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76" name="Text Box 291">
          <a:extLst>
            <a:ext uri="{FF2B5EF4-FFF2-40B4-BE49-F238E27FC236}">
              <a16:creationId xmlns:a16="http://schemas.microsoft.com/office/drawing/2014/main" id="{AC29E2E3-7375-4836-ACF9-A69BC55440D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77" name="Text Box 292">
          <a:extLst>
            <a:ext uri="{FF2B5EF4-FFF2-40B4-BE49-F238E27FC236}">
              <a16:creationId xmlns:a16="http://schemas.microsoft.com/office/drawing/2014/main" id="{23A0CE6D-310D-46E9-910D-4C52452FCFF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78" name="Text Box 293">
          <a:extLst>
            <a:ext uri="{FF2B5EF4-FFF2-40B4-BE49-F238E27FC236}">
              <a16:creationId xmlns:a16="http://schemas.microsoft.com/office/drawing/2014/main" id="{31ED5135-9317-4AF1-8BBA-2FCF5F00289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79" name="Text Box 294">
          <a:extLst>
            <a:ext uri="{FF2B5EF4-FFF2-40B4-BE49-F238E27FC236}">
              <a16:creationId xmlns:a16="http://schemas.microsoft.com/office/drawing/2014/main" id="{899F7208-7843-4DFD-A131-E3FB6538380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80" name="Text Box 295">
          <a:extLst>
            <a:ext uri="{FF2B5EF4-FFF2-40B4-BE49-F238E27FC236}">
              <a16:creationId xmlns:a16="http://schemas.microsoft.com/office/drawing/2014/main" id="{3E4D3377-ADA6-4A2D-AAD9-B5A71852942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81" name="Text Box 296">
          <a:extLst>
            <a:ext uri="{FF2B5EF4-FFF2-40B4-BE49-F238E27FC236}">
              <a16:creationId xmlns:a16="http://schemas.microsoft.com/office/drawing/2014/main" id="{410AEA47-51BF-4E0F-8498-7B6AD43AF5C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82" name="Text Box 297">
          <a:extLst>
            <a:ext uri="{FF2B5EF4-FFF2-40B4-BE49-F238E27FC236}">
              <a16:creationId xmlns:a16="http://schemas.microsoft.com/office/drawing/2014/main" id="{9A20CC26-308F-43DD-A5DB-0C0A4076573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83" name="Text Box 298">
          <a:extLst>
            <a:ext uri="{FF2B5EF4-FFF2-40B4-BE49-F238E27FC236}">
              <a16:creationId xmlns:a16="http://schemas.microsoft.com/office/drawing/2014/main" id="{E0A760D9-D812-4BE1-BA5F-60325FCA28C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84" name="Text Box 299">
          <a:extLst>
            <a:ext uri="{FF2B5EF4-FFF2-40B4-BE49-F238E27FC236}">
              <a16:creationId xmlns:a16="http://schemas.microsoft.com/office/drawing/2014/main" id="{8D390E83-B2FA-4A3E-BEFF-1813D6930C0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85" name="Text Box 300">
          <a:extLst>
            <a:ext uri="{FF2B5EF4-FFF2-40B4-BE49-F238E27FC236}">
              <a16:creationId xmlns:a16="http://schemas.microsoft.com/office/drawing/2014/main" id="{4E6FB53F-4592-4402-A4E6-7387818DEB7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86" name="Text Box 301">
          <a:extLst>
            <a:ext uri="{FF2B5EF4-FFF2-40B4-BE49-F238E27FC236}">
              <a16:creationId xmlns:a16="http://schemas.microsoft.com/office/drawing/2014/main" id="{29CB417F-EB27-4AD6-9E15-419DFCD9D3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87" name="Text Box 302">
          <a:extLst>
            <a:ext uri="{FF2B5EF4-FFF2-40B4-BE49-F238E27FC236}">
              <a16:creationId xmlns:a16="http://schemas.microsoft.com/office/drawing/2014/main" id="{F1C3D0B5-C8D2-4E0D-ABEE-23D2036687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88" name="Text Box 303">
          <a:extLst>
            <a:ext uri="{FF2B5EF4-FFF2-40B4-BE49-F238E27FC236}">
              <a16:creationId xmlns:a16="http://schemas.microsoft.com/office/drawing/2014/main" id="{7DCD842B-5C81-4B0F-AA4E-6D47A63A7E0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89" name="Text Box 304">
          <a:extLst>
            <a:ext uri="{FF2B5EF4-FFF2-40B4-BE49-F238E27FC236}">
              <a16:creationId xmlns:a16="http://schemas.microsoft.com/office/drawing/2014/main" id="{C90A39C9-B902-453D-94E3-C08556668B3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90" name="Text Box 305">
          <a:extLst>
            <a:ext uri="{FF2B5EF4-FFF2-40B4-BE49-F238E27FC236}">
              <a16:creationId xmlns:a16="http://schemas.microsoft.com/office/drawing/2014/main" id="{0E91220E-03AF-47BB-978F-A01A20AC8EB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91" name="Text Box 306">
          <a:extLst>
            <a:ext uri="{FF2B5EF4-FFF2-40B4-BE49-F238E27FC236}">
              <a16:creationId xmlns:a16="http://schemas.microsoft.com/office/drawing/2014/main" id="{82A26655-734B-4370-A044-A8126EE2D78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92" name="Text Box 307">
          <a:extLst>
            <a:ext uri="{FF2B5EF4-FFF2-40B4-BE49-F238E27FC236}">
              <a16:creationId xmlns:a16="http://schemas.microsoft.com/office/drawing/2014/main" id="{E0378AD1-5601-4824-B025-EA9BBAF333E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93" name="Text Box 308">
          <a:extLst>
            <a:ext uri="{FF2B5EF4-FFF2-40B4-BE49-F238E27FC236}">
              <a16:creationId xmlns:a16="http://schemas.microsoft.com/office/drawing/2014/main" id="{4EC6DFF1-9BBA-4EF3-B74E-A8F115A33D1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94" name="Text Box 309">
          <a:extLst>
            <a:ext uri="{FF2B5EF4-FFF2-40B4-BE49-F238E27FC236}">
              <a16:creationId xmlns:a16="http://schemas.microsoft.com/office/drawing/2014/main" id="{6CDCF03A-46BE-4EDA-A38A-C18190DF119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95" name="Text Box 310">
          <a:extLst>
            <a:ext uri="{FF2B5EF4-FFF2-40B4-BE49-F238E27FC236}">
              <a16:creationId xmlns:a16="http://schemas.microsoft.com/office/drawing/2014/main" id="{6DAC4594-CAA0-4EC4-8DD1-C8F79DAEB4B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96" name="Text Box 311">
          <a:extLst>
            <a:ext uri="{FF2B5EF4-FFF2-40B4-BE49-F238E27FC236}">
              <a16:creationId xmlns:a16="http://schemas.microsoft.com/office/drawing/2014/main" id="{6F1DC551-08FB-40E1-8241-F53590521C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97" name="Text Box 312">
          <a:extLst>
            <a:ext uri="{FF2B5EF4-FFF2-40B4-BE49-F238E27FC236}">
              <a16:creationId xmlns:a16="http://schemas.microsoft.com/office/drawing/2014/main" id="{A1C6FD02-83AA-49C2-BC2D-AB242EA29BE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98" name="Text Box 313">
          <a:extLst>
            <a:ext uri="{FF2B5EF4-FFF2-40B4-BE49-F238E27FC236}">
              <a16:creationId xmlns:a16="http://schemas.microsoft.com/office/drawing/2014/main" id="{3DDD6639-D3C0-4D24-A333-C51D1F5E0A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699" name="Text Box 314">
          <a:extLst>
            <a:ext uri="{FF2B5EF4-FFF2-40B4-BE49-F238E27FC236}">
              <a16:creationId xmlns:a16="http://schemas.microsoft.com/office/drawing/2014/main" id="{DD422107-E45A-4D11-9FC2-B55F1DAC35B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00" name="Text Box 315">
          <a:extLst>
            <a:ext uri="{FF2B5EF4-FFF2-40B4-BE49-F238E27FC236}">
              <a16:creationId xmlns:a16="http://schemas.microsoft.com/office/drawing/2014/main" id="{2FC9D801-3D7C-4969-AD37-4BC3CF68DC6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01" name="Text Box 316">
          <a:extLst>
            <a:ext uri="{FF2B5EF4-FFF2-40B4-BE49-F238E27FC236}">
              <a16:creationId xmlns:a16="http://schemas.microsoft.com/office/drawing/2014/main" id="{34C1300B-AD8C-4F3B-B5BE-EDB3083A46D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02" name="Text Box 317">
          <a:extLst>
            <a:ext uri="{FF2B5EF4-FFF2-40B4-BE49-F238E27FC236}">
              <a16:creationId xmlns:a16="http://schemas.microsoft.com/office/drawing/2014/main" id="{7B7B151E-8C93-4279-AEA1-6539431E160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03" name="Text Box 318">
          <a:extLst>
            <a:ext uri="{FF2B5EF4-FFF2-40B4-BE49-F238E27FC236}">
              <a16:creationId xmlns:a16="http://schemas.microsoft.com/office/drawing/2014/main" id="{D099D0FB-1155-49FD-A9C7-A990E01E048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04" name="Text Box 319">
          <a:extLst>
            <a:ext uri="{FF2B5EF4-FFF2-40B4-BE49-F238E27FC236}">
              <a16:creationId xmlns:a16="http://schemas.microsoft.com/office/drawing/2014/main" id="{A0CDA341-CE7A-44D2-8009-6FB1FC9A51E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05" name="Text Box 320">
          <a:extLst>
            <a:ext uri="{FF2B5EF4-FFF2-40B4-BE49-F238E27FC236}">
              <a16:creationId xmlns:a16="http://schemas.microsoft.com/office/drawing/2014/main" id="{E9A00F79-B594-4CF5-8378-5DA35B88CB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06" name="Text Box 321">
          <a:extLst>
            <a:ext uri="{FF2B5EF4-FFF2-40B4-BE49-F238E27FC236}">
              <a16:creationId xmlns:a16="http://schemas.microsoft.com/office/drawing/2014/main" id="{2909C328-2511-49E6-8A16-E617A233AEC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07" name="Text Box 322">
          <a:extLst>
            <a:ext uri="{FF2B5EF4-FFF2-40B4-BE49-F238E27FC236}">
              <a16:creationId xmlns:a16="http://schemas.microsoft.com/office/drawing/2014/main" id="{B640060E-5F0E-424A-84F8-6EA600B8D0A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08" name="Text Box 323">
          <a:extLst>
            <a:ext uri="{FF2B5EF4-FFF2-40B4-BE49-F238E27FC236}">
              <a16:creationId xmlns:a16="http://schemas.microsoft.com/office/drawing/2014/main" id="{3237CB27-BBBC-4174-9E92-708A40AC608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09" name="Text Box 324">
          <a:extLst>
            <a:ext uri="{FF2B5EF4-FFF2-40B4-BE49-F238E27FC236}">
              <a16:creationId xmlns:a16="http://schemas.microsoft.com/office/drawing/2014/main" id="{9D68B390-9624-4BF9-82AD-1088657D5A6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10" name="Text Box 325">
          <a:extLst>
            <a:ext uri="{FF2B5EF4-FFF2-40B4-BE49-F238E27FC236}">
              <a16:creationId xmlns:a16="http://schemas.microsoft.com/office/drawing/2014/main" id="{6FC00874-1DA7-4999-A355-06532F1A88F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11" name="Text Box 326">
          <a:extLst>
            <a:ext uri="{FF2B5EF4-FFF2-40B4-BE49-F238E27FC236}">
              <a16:creationId xmlns:a16="http://schemas.microsoft.com/office/drawing/2014/main" id="{63A2F6DA-FE01-409E-975F-09DF3F96162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12" name="Text Box 327">
          <a:extLst>
            <a:ext uri="{FF2B5EF4-FFF2-40B4-BE49-F238E27FC236}">
              <a16:creationId xmlns:a16="http://schemas.microsoft.com/office/drawing/2014/main" id="{41DA58C2-23B2-4254-AA19-3C823764A91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13" name="Text Box 328">
          <a:extLst>
            <a:ext uri="{FF2B5EF4-FFF2-40B4-BE49-F238E27FC236}">
              <a16:creationId xmlns:a16="http://schemas.microsoft.com/office/drawing/2014/main" id="{4C0C2D8D-A6C6-4A44-8A5F-3781795BB22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14" name="Text Box 329">
          <a:extLst>
            <a:ext uri="{FF2B5EF4-FFF2-40B4-BE49-F238E27FC236}">
              <a16:creationId xmlns:a16="http://schemas.microsoft.com/office/drawing/2014/main" id="{12854438-6B4D-4E3D-B1DC-2C94D0BD41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15" name="Text Box 330">
          <a:extLst>
            <a:ext uri="{FF2B5EF4-FFF2-40B4-BE49-F238E27FC236}">
              <a16:creationId xmlns:a16="http://schemas.microsoft.com/office/drawing/2014/main" id="{DC2487EA-F19D-459C-9CF2-F7C49AA8FC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16" name="Text Box 331">
          <a:extLst>
            <a:ext uri="{FF2B5EF4-FFF2-40B4-BE49-F238E27FC236}">
              <a16:creationId xmlns:a16="http://schemas.microsoft.com/office/drawing/2014/main" id="{76AD2201-2FE5-42EA-A708-10C291EA36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17" name="Text Box 332">
          <a:extLst>
            <a:ext uri="{FF2B5EF4-FFF2-40B4-BE49-F238E27FC236}">
              <a16:creationId xmlns:a16="http://schemas.microsoft.com/office/drawing/2014/main" id="{9AD48519-0631-4846-948C-D31E91425DD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18" name="Text Box 333">
          <a:extLst>
            <a:ext uri="{FF2B5EF4-FFF2-40B4-BE49-F238E27FC236}">
              <a16:creationId xmlns:a16="http://schemas.microsoft.com/office/drawing/2014/main" id="{FBEB5D12-A7A8-4B12-8BB7-6DD803348B5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19" name="Text Box 334">
          <a:extLst>
            <a:ext uri="{FF2B5EF4-FFF2-40B4-BE49-F238E27FC236}">
              <a16:creationId xmlns:a16="http://schemas.microsoft.com/office/drawing/2014/main" id="{F3DDD68F-C154-4AB3-B9D3-DF427396FC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20" name="Text Box 335">
          <a:extLst>
            <a:ext uri="{FF2B5EF4-FFF2-40B4-BE49-F238E27FC236}">
              <a16:creationId xmlns:a16="http://schemas.microsoft.com/office/drawing/2014/main" id="{EF58F169-7B02-4D3C-AFC6-4EE992050A6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21" name="Text Box 336">
          <a:extLst>
            <a:ext uri="{FF2B5EF4-FFF2-40B4-BE49-F238E27FC236}">
              <a16:creationId xmlns:a16="http://schemas.microsoft.com/office/drawing/2014/main" id="{1931B9C1-4D51-4E43-858D-CE7CCBDA20F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22" name="Text Box 337">
          <a:extLst>
            <a:ext uri="{FF2B5EF4-FFF2-40B4-BE49-F238E27FC236}">
              <a16:creationId xmlns:a16="http://schemas.microsoft.com/office/drawing/2014/main" id="{D075ADF5-2E69-4199-BD14-8CD027E2AFA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23" name="Text Box 338">
          <a:extLst>
            <a:ext uri="{FF2B5EF4-FFF2-40B4-BE49-F238E27FC236}">
              <a16:creationId xmlns:a16="http://schemas.microsoft.com/office/drawing/2014/main" id="{EE28CE45-9E96-4E89-A5FE-9B60EA99D4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24" name="Text Box 339">
          <a:extLst>
            <a:ext uri="{FF2B5EF4-FFF2-40B4-BE49-F238E27FC236}">
              <a16:creationId xmlns:a16="http://schemas.microsoft.com/office/drawing/2014/main" id="{103B6FF2-461D-48B9-B02C-20E167DA7DA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25" name="Text Box 340">
          <a:extLst>
            <a:ext uri="{FF2B5EF4-FFF2-40B4-BE49-F238E27FC236}">
              <a16:creationId xmlns:a16="http://schemas.microsoft.com/office/drawing/2014/main" id="{43BBC5E3-701A-457E-8108-D34990CFBD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26" name="Text Box 341">
          <a:extLst>
            <a:ext uri="{FF2B5EF4-FFF2-40B4-BE49-F238E27FC236}">
              <a16:creationId xmlns:a16="http://schemas.microsoft.com/office/drawing/2014/main" id="{71983959-2530-498E-8496-5D86D48B06F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27" name="Text Box 342">
          <a:extLst>
            <a:ext uri="{FF2B5EF4-FFF2-40B4-BE49-F238E27FC236}">
              <a16:creationId xmlns:a16="http://schemas.microsoft.com/office/drawing/2014/main" id="{DBFE207F-862D-4E21-9EB0-D50B01A7D68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28" name="Text Box 343">
          <a:extLst>
            <a:ext uri="{FF2B5EF4-FFF2-40B4-BE49-F238E27FC236}">
              <a16:creationId xmlns:a16="http://schemas.microsoft.com/office/drawing/2014/main" id="{6DD13AEC-C227-4993-9757-50C72154764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29" name="Text Box 344">
          <a:extLst>
            <a:ext uri="{FF2B5EF4-FFF2-40B4-BE49-F238E27FC236}">
              <a16:creationId xmlns:a16="http://schemas.microsoft.com/office/drawing/2014/main" id="{C977081D-0750-49E7-9AB1-07F5282584C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30" name="Text Box 345">
          <a:extLst>
            <a:ext uri="{FF2B5EF4-FFF2-40B4-BE49-F238E27FC236}">
              <a16:creationId xmlns:a16="http://schemas.microsoft.com/office/drawing/2014/main" id="{CF0992DB-E5CE-42D1-A9DA-C90ABD1626B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1731" name="Text Box 346">
          <a:extLst>
            <a:ext uri="{FF2B5EF4-FFF2-40B4-BE49-F238E27FC236}">
              <a16:creationId xmlns:a16="http://schemas.microsoft.com/office/drawing/2014/main" id="{D4833BEA-FE5E-43C3-B79D-FC7DD1A702D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A966FD2D-07DD-46AD-9D7A-D88A202D185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7F76FF7C-3C9A-464D-887E-3834FBA1C2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C3D2CA94-38A8-497E-9DEC-F240E686456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35" name="Text Box 4">
          <a:extLst>
            <a:ext uri="{FF2B5EF4-FFF2-40B4-BE49-F238E27FC236}">
              <a16:creationId xmlns:a16="http://schemas.microsoft.com/office/drawing/2014/main" id="{0CB91B43-148F-428E-B51C-920939EFF23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36" name="Text Box 5">
          <a:extLst>
            <a:ext uri="{FF2B5EF4-FFF2-40B4-BE49-F238E27FC236}">
              <a16:creationId xmlns:a16="http://schemas.microsoft.com/office/drawing/2014/main" id="{CE781968-CA51-462C-8CFF-84F925887E5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37" name="Text Box 6">
          <a:extLst>
            <a:ext uri="{FF2B5EF4-FFF2-40B4-BE49-F238E27FC236}">
              <a16:creationId xmlns:a16="http://schemas.microsoft.com/office/drawing/2014/main" id="{803E15F7-1A06-4BC7-94A2-B8D9966BE66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38" name="Text Box 7">
          <a:extLst>
            <a:ext uri="{FF2B5EF4-FFF2-40B4-BE49-F238E27FC236}">
              <a16:creationId xmlns:a16="http://schemas.microsoft.com/office/drawing/2014/main" id="{14924612-FE67-4589-8A0D-C7927514852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39" name="Text Box 8">
          <a:extLst>
            <a:ext uri="{FF2B5EF4-FFF2-40B4-BE49-F238E27FC236}">
              <a16:creationId xmlns:a16="http://schemas.microsoft.com/office/drawing/2014/main" id="{4BAB9D27-0599-43AE-A036-2EE31C9B1E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40" name="Text Box 9">
          <a:extLst>
            <a:ext uri="{FF2B5EF4-FFF2-40B4-BE49-F238E27FC236}">
              <a16:creationId xmlns:a16="http://schemas.microsoft.com/office/drawing/2014/main" id="{7756C36B-F4B9-47F6-9B20-B36B5F3F4CE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41" name="Text Box 10">
          <a:extLst>
            <a:ext uri="{FF2B5EF4-FFF2-40B4-BE49-F238E27FC236}">
              <a16:creationId xmlns:a16="http://schemas.microsoft.com/office/drawing/2014/main" id="{5365F1BC-DD44-44D9-9BA8-70ADB4F096E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42" name="Text Box 11">
          <a:extLst>
            <a:ext uri="{FF2B5EF4-FFF2-40B4-BE49-F238E27FC236}">
              <a16:creationId xmlns:a16="http://schemas.microsoft.com/office/drawing/2014/main" id="{949F493A-6A75-4F08-BED9-8B727835B65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43" name="Text Box 12">
          <a:extLst>
            <a:ext uri="{FF2B5EF4-FFF2-40B4-BE49-F238E27FC236}">
              <a16:creationId xmlns:a16="http://schemas.microsoft.com/office/drawing/2014/main" id="{FE2D6525-3528-4E87-8EA6-BDADEDE43F3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44" name="Text Box 13">
          <a:extLst>
            <a:ext uri="{FF2B5EF4-FFF2-40B4-BE49-F238E27FC236}">
              <a16:creationId xmlns:a16="http://schemas.microsoft.com/office/drawing/2014/main" id="{D7B30C31-F4B4-4C68-A4F1-EBBC34E9B8F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45" name="Text Box 14">
          <a:extLst>
            <a:ext uri="{FF2B5EF4-FFF2-40B4-BE49-F238E27FC236}">
              <a16:creationId xmlns:a16="http://schemas.microsoft.com/office/drawing/2014/main" id="{B943F8DC-E696-4518-83AF-331151CBAD1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B988B6EA-3A97-4F18-A50F-89BF0BA467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47" name="Text Box 16">
          <a:extLst>
            <a:ext uri="{FF2B5EF4-FFF2-40B4-BE49-F238E27FC236}">
              <a16:creationId xmlns:a16="http://schemas.microsoft.com/office/drawing/2014/main" id="{F46C9243-486E-4068-B9B4-6964D21DF0E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48" name="Text Box 17">
          <a:extLst>
            <a:ext uri="{FF2B5EF4-FFF2-40B4-BE49-F238E27FC236}">
              <a16:creationId xmlns:a16="http://schemas.microsoft.com/office/drawing/2014/main" id="{D1E79EC5-379C-40D4-B89E-6D04EA21D24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49" name="Text Box 18">
          <a:extLst>
            <a:ext uri="{FF2B5EF4-FFF2-40B4-BE49-F238E27FC236}">
              <a16:creationId xmlns:a16="http://schemas.microsoft.com/office/drawing/2014/main" id="{4D5242CD-699D-4515-AA0A-EA8A2FF556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50" name="Text Box 19">
          <a:extLst>
            <a:ext uri="{FF2B5EF4-FFF2-40B4-BE49-F238E27FC236}">
              <a16:creationId xmlns:a16="http://schemas.microsoft.com/office/drawing/2014/main" id="{C9DE3A1F-5D5B-4662-8C44-496F640DEDE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51" name="Text Box 20">
          <a:extLst>
            <a:ext uri="{FF2B5EF4-FFF2-40B4-BE49-F238E27FC236}">
              <a16:creationId xmlns:a16="http://schemas.microsoft.com/office/drawing/2014/main" id="{E5D723D4-5EB1-4D96-A98B-F37A018ED9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52" name="Text Box 21">
          <a:extLst>
            <a:ext uri="{FF2B5EF4-FFF2-40B4-BE49-F238E27FC236}">
              <a16:creationId xmlns:a16="http://schemas.microsoft.com/office/drawing/2014/main" id="{E5E9E49E-083D-40B9-BBF9-65A6AD6BDB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53" name="Text Box 22">
          <a:extLst>
            <a:ext uri="{FF2B5EF4-FFF2-40B4-BE49-F238E27FC236}">
              <a16:creationId xmlns:a16="http://schemas.microsoft.com/office/drawing/2014/main" id="{5BA09521-51EC-4B70-94C6-BC9CAD35091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54" name="Text Box 23">
          <a:extLst>
            <a:ext uri="{FF2B5EF4-FFF2-40B4-BE49-F238E27FC236}">
              <a16:creationId xmlns:a16="http://schemas.microsoft.com/office/drawing/2014/main" id="{0ADEBF25-720B-4274-919A-10E8BC42222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55" name="Text Box 24">
          <a:extLst>
            <a:ext uri="{FF2B5EF4-FFF2-40B4-BE49-F238E27FC236}">
              <a16:creationId xmlns:a16="http://schemas.microsoft.com/office/drawing/2014/main" id="{1BA45437-FD53-4842-8DE2-A7955C661BA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56" name="Text Box 25">
          <a:extLst>
            <a:ext uri="{FF2B5EF4-FFF2-40B4-BE49-F238E27FC236}">
              <a16:creationId xmlns:a16="http://schemas.microsoft.com/office/drawing/2014/main" id="{26E06353-09C6-4148-A5AC-96833A48CDA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57" name="Text Box 26">
          <a:extLst>
            <a:ext uri="{FF2B5EF4-FFF2-40B4-BE49-F238E27FC236}">
              <a16:creationId xmlns:a16="http://schemas.microsoft.com/office/drawing/2014/main" id="{1D07C817-C55C-44AF-8E2D-4F72F063952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58" name="Text Box 27">
          <a:extLst>
            <a:ext uri="{FF2B5EF4-FFF2-40B4-BE49-F238E27FC236}">
              <a16:creationId xmlns:a16="http://schemas.microsoft.com/office/drawing/2014/main" id="{74161C07-A347-490D-A8B5-ED8C8BCC93C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59" name="Text Box 28">
          <a:extLst>
            <a:ext uri="{FF2B5EF4-FFF2-40B4-BE49-F238E27FC236}">
              <a16:creationId xmlns:a16="http://schemas.microsoft.com/office/drawing/2014/main" id="{7FBF1F19-27F2-4B42-A319-0113FD6F607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60" name="Text Box 29">
          <a:extLst>
            <a:ext uri="{FF2B5EF4-FFF2-40B4-BE49-F238E27FC236}">
              <a16:creationId xmlns:a16="http://schemas.microsoft.com/office/drawing/2014/main" id="{F4A6F0A2-8D6B-4CCC-8BFD-22A71C64541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61" name="Text Box 30">
          <a:extLst>
            <a:ext uri="{FF2B5EF4-FFF2-40B4-BE49-F238E27FC236}">
              <a16:creationId xmlns:a16="http://schemas.microsoft.com/office/drawing/2014/main" id="{A5A38AEF-6A5F-4457-A6EC-84F5E94231C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62" name="Text Box 31">
          <a:extLst>
            <a:ext uri="{FF2B5EF4-FFF2-40B4-BE49-F238E27FC236}">
              <a16:creationId xmlns:a16="http://schemas.microsoft.com/office/drawing/2014/main" id="{4E340D28-7DA8-4E47-8C76-DD312191428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63" name="Text Box 32">
          <a:extLst>
            <a:ext uri="{FF2B5EF4-FFF2-40B4-BE49-F238E27FC236}">
              <a16:creationId xmlns:a16="http://schemas.microsoft.com/office/drawing/2014/main" id="{806EB6F2-FB61-4550-95A5-4540827E2F5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64" name="Text Box 33">
          <a:extLst>
            <a:ext uri="{FF2B5EF4-FFF2-40B4-BE49-F238E27FC236}">
              <a16:creationId xmlns:a16="http://schemas.microsoft.com/office/drawing/2014/main" id="{C7016EAD-5B9F-4155-BE91-BE42DFC1D14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65" name="Text Box 34">
          <a:extLst>
            <a:ext uri="{FF2B5EF4-FFF2-40B4-BE49-F238E27FC236}">
              <a16:creationId xmlns:a16="http://schemas.microsoft.com/office/drawing/2014/main" id="{F257A1AE-228B-4523-8769-A794CC10123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66" name="Text Box 35">
          <a:extLst>
            <a:ext uri="{FF2B5EF4-FFF2-40B4-BE49-F238E27FC236}">
              <a16:creationId xmlns:a16="http://schemas.microsoft.com/office/drawing/2014/main" id="{7124F3F5-F1D3-4E39-B08D-CAD880709FD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67" name="Text Box 36">
          <a:extLst>
            <a:ext uri="{FF2B5EF4-FFF2-40B4-BE49-F238E27FC236}">
              <a16:creationId xmlns:a16="http://schemas.microsoft.com/office/drawing/2014/main" id="{0361A2F2-F82A-4A0B-98D1-F7AC007B4BA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68" name="Text Box 37">
          <a:extLst>
            <a:ext uri="{FF2B5EF4-FFF2-40B4-BE49-F238E27FC236}">
              <a16:creationId xmlns:a16="http://schemas.microsoft.com/office/drawing/2014/main" id="{B9F94554-A0F3-41AF-8243-D194E9F4993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69" name="Text Box 38">
          <a:extLst>
            <a:ext uri="{FF2B5EF4-FFF2-40B4-BE49-F238E27FC236}">
              <a16:creationId xmlns:a16="http://schemas.microsoft.com/office/drawing/2014/main" id="{AD2CF7AC-A9A5-4053-A8A7-5F7797C680C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70" name="Text Box 39">
          <a:extLst>
            <a:ext uri="{FF2B5EF4-FFF2-40B4-BE49-F238E27FC236}">
              <a16:creationId xmlns:a16="http://schemas.microsoft.com/office/drawing/2014/main" id="{A632D0FF-DDD6-487C-8788-7476E50C9F2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71" name="Text Box 40">
          <a:extLst>
            <a:ext uri="{FF2B5EF4-FFF2-40B4-BE49-F238E27FC236}">
              <a16:creationId xmlns:a16="http://schemas.microsoft.com/office/drawing/2014/main" id="{EBDF2D37-080E-499C-A335-76D0B25D719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72" name="Text Box 41">
          <a:extLst>
            <a:ext uri="{FF2B5EF4-FFF2-40B4-BE49-F238E27FC236}">
              <a16:creationId xmlns:a16="http://schemas.microsoft.com/office/drawing/2014/main" id="{5D666C19-F398-4676-95C9-5004A3E74A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73" name="Text Box 42">
          <a:extLst>
            <a:ext uri="{FF2B5EF4-FFF2-40B4-BE49-F238E27FC236}">
              <a16:creationId xmlns:a16="http://schemas.microsoft.com/office/drawing/2014/main" id="{875975D1-E55A-48FB-9E50-0AD254D770B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74" name="Text Box 43">
          <a:extLst>
            <a:ext uri="{FF2B5EF4-FFF2-40B4-BE49-F238E27FC236}">
              <a16:creationId xmlns:a16="http://schemas.microsoft.com/office/drawing/2014/main" id="{4E3FE58C-1E65-41FB-AAB0-A5614A57F06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75" name="Text Box 44">
          <a:extLst>
            <a:ext uri="{FF2B5EF4-FFF2-40B4-BE49-F238E27FC236}">
              <a16:creationId xmlns:a16="http://schemas.microsoft.com/office/drawing/2014/main" id="{7F32796C-7F94-4E19-A377-95F83E8B7C1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76" name="Text Box 45">
          <a:extLst>
            <a:ext uri="{FF2B5EF4-FFF2-40B4-BE49-F238E27FC236}">
              <a16:creationId xmlns:a16="http://schemas.microsoft.com/office/drawing/2014/main" id="{2C3C97B3-204D-444B-97BE-80862C886E2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4DDE36A5-6843-4D44-B718-2B6B9290F78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78" name="Text Box 47">
          <a:extLst>
            <a:ext uri="{FF2B5EF4-FFF2-40B4-BE49-F238E27FC236}">
              <a16:creationId xmlns:a16="http://schemas.microsoft.com/office/drawing/2014/main" id="{1C8E36E2-311A-459F-B6B8-A2C56ABB8AB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79" name="Text Box 48">
          <a:extLst>
            <a:ext uri="{FF2B5EF4-FFF2-40B4-BE49-F238E27FC236}">
              <a16:creationId xmlns:a16="http://schemas.microsoft.com/office/drawing/2014/main" id="{8290DF2C-4107-46E1-B944-A1B773B19AE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80" name="Text Box 49">
          <a:extLst>
            <a:ext uri="{FF2B5EF4-FFF2-40B4-BE49-F238E27FC236}">
              <a16:creationId xmlns:a16="http://schemas.microsoft.com/office/drawing/2014/main" id="{F7DCD084-F0C9-4016-889F-04C9ABC716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81" name="Text Box 50">
          <a:extLst>
            <a:ext uri="{FF2B5EF4-FFF2-40B4-BE49-F238E27FC236}">
              <a16:creationId xmlns:a16="http://schemas.microsoft.com/office/drawing/2014/main" id="{AC94BFF2-D899-4C12-9CB5-4D9CF7DA24F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82" name="Text Box 51">
          <a:extLst>
            <a:ext uri="{FF2B5EF4-FFF2-40B4-BE49-F238E27FC236}">
              <a16:creationId xmlns:a16="http://schemas.microsoft.com/office/drawing/2014/main" id="{D35E2807-87F0-4B3D-9F51-2C9D8812826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83" name="Text Box 52">
          <a:extLst>
            <a:ext uri="{FF2B5EF4-FFF2-40B4-BE49-F238E27FC236}">
              <a16:creationId xmlns:a16="http://schemas.microsoft.com/office/drawing/2014/main" id="{BE51FFAF-D7E3-40C0-894C-B4A875ACC2C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84" name="Text Box 53">
          <a:extLst>
            <a:ext uri="{FF2B5EF4-FFF2-40B4-BE49-F238E27FC236}">
              <a16:creationId xmlns:a16="http://schemas.microsoft.com/office/drawing/2014/main" id="{93F8857D-639C-46C1-A4C9-52A7A104DD0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85" name="Text Box 54">
          <a:extLst>
            <a:ext uri="{FF2B5EF4-FFF2-40B4-BE49-F238E27FC236}">
              <a16:creationId xmlns:a16="http://schemas.microsoft.com/office/drawing/2014/main" id="{BF2C31C1-1C49-4C24-BE90-F9F055EEC9F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86" name="Text Box 55">
          <a:extLst>
            <a:ext uri="{FF2B5EF4-FFF2-40B4-BE49-F238E27FC236}">
              <a16:creationId xmlns:a16="http://schemas.microsoft.com/office/drawing/2014/main" id="{B3B8277B-3FCD-4493-9399-E9F12A7305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87" name="Text Box 56">
          <a:extLst>
            <a:ext uri="{FF2B5EF4-FFF2-40B4-BE49-F238E27FC236}">
              <a16:creationId xmlns:a16="http://schemas.microsoft.com/office/drawing/2014/main" id="{A3F4838F-8D48-438B-8B93-D2FCB4833CC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88" name="Text Box 57">
          <a:extLst>
            <a:ext uri="{FF2B5EF4-FFF2-40B4-BE49-F238E27FC236}">
              <a16:creationId xmlns:a16="http://schemas.microsoft.com/office/drawing/2014/main" id="{44AD2E89-4149-405C-AC52-4D3AE0D1779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89" name="Text Box 58">
          <a:extLst>
            <a:ext uri="{FF2B5EF4-FFF2-40B4-BE49-F238E27FC236}">
              <a16:creationId xmlns:a16="http://schemas.microsoft.com/office/drawing/2014/main" id="{2FCBCF44-B5CA-4232-BAB4-B78FF59408C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90" name="Text Box 59">
          <a:extLst>
            <a:ext uri="{FF2B5EF4-FFF2-40B4-BE49-F238E27FC236}">
              <a16:creationId xmlns:a16="http://schemas.microsoft.com/office/drawing/2014/main" id="{6171FE8A-E1E7-4B1F-871B-282828A50EC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91" name="Text Box 60">
          <a:extLst>
            <a:ext uri="{FF2B5EF4-FFF2-40B4-BE49-F238E27FC236}">
              <a16:creationId xmlns:a16="http://schemas.microsoft.com/office/drawing/2014/main" id="{640CB860-D408-4AAE-B33D-F2455C81EA9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92" name="Text Box 61">
          <a:extLst>
            <a:ext uri="{FF2B5EF4-FFF2-40B4-BE49-F238E27FC236}">
              <a16:creationId xmlns:a16="http://schemas.microsoft.com/office/drawing/2014/main" id="{0BCB3D93-E50D-4279-A96D-06054EB8C59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93" name="Text Box 62">
          <a:extLst>
            <a:ext uri="{FF2B5EF4-FFF2-40B4-BE49-F238E27FC236}">
              <a16:creationId xmlns:a16="http://schemas.microsoft.com/office/drawing/2014/main" id="{0392EB2E-2AE0-486F-9629-3D16E1100A6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94" name="Text Box 63">
          <a:extLst>
            <a:ext uri="{FF2B5EF4-FFF2-40B4-BE49-F238E27FC236}">
              <a16:creationId xmlns:a16="http://schemas.microsoft.com/office/drawing/2014/main" id="{4B64C5D7-D53E-4E9C-8226-D3D807753A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95" name="Text Box 64">
          <a:extLst>
            <a:ext uri="{FF2B5EF4-FFF2-40B4-BE49-F238E27FC236}">
              <a16:creationId xmlns:a16="http://schemas.microsoft.com/office/drawing/2014/main" id="{5E7899E5-821A-467A-A5B8-ED94ABE2816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96" name="Text Box 65">
          <a:extLst>
            <a:ext uri="{FF2B5EF4-FFF2-40B4-BE49-F238E27FC236}">
              <a16:creationId xmlns:a16="http://schemas.microsoft.com/office/drawing/2014/main" id="{9682A56F-8CEC-4300-9932-CCF91DFCE46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97" name="Text Box 66">
          <a:extLst>
            <a:ext uri="{FF2B5EF4-FFF2-40B4-BE49-F238E27FC236}">
              <a16:creationId xmlns:a16="http://schemas.microsoft.com/office/drawing/2014/main" id="{F4F13163-0A50-4EA2-8F1B-7BB596516D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98" name="Text Box 67">
          <a:extLst>
            <a:ext uri="{FF2B5EF4-FFF2-40B4-BE49-F238E27FC236}">
              <a16:creationId xmlns:a16="http://schemas.microsoft.com/office/drawing/2014/main" id="{9040CF42-23F2-4EAB-9222-7C039E92EA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799" name="Text Box 68">
          <a:extLst>
            <a:ext uri="{FF2B5EF4-FFF2-40B4-BE49-F238E27FC236}">
              <a16:creationId xmlns:a16="http://schemas.microsoft.com/office/drawing/2014/main" id="{089EC9FF-7013-4923-A623-ECF8FDE27C8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00" name="Text Box 69">
          <a:extLst>
            <a:ext uri="{FF2B5EF4-FFF2-40B4-BE49-F238E27FC236}">
              <a16:creationId xmlns:a16="http://schemas.microsoft.com/office/drawing/2014/main" id="{E42E531C-255E-4288-BEAD-6E704010A2F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01" name="Text Box 70">
          <a:extLst>
            <a:ext uri="{FF2B5EF4-FFF2-40B4-BE49-F238E27FC236}">
              <a16:creationId xmlns:a16="http://schemas.microsoft.com/office/drawing/2014/main" id="{E3508689-FE2C-4DE5-BC92-21440BC0BC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02" name="Text Box 71">
          <a:extLst>
            <a:ext uri="{FF2B5EF4-FFF2-40B4-BE49-F238E27FC236}">
              <a16:creationId xmlns:a16="http://schemas.microsoft.com/office/drawing/2014/main" id="{6458A5D9-44BD-4AD8-8656-F81190D7F61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03" name="Text Box 72">
          <a:extLst>
            <a:ext uri="{FF2B5EF4-FFF2-40B4-BE49-F238E27FC236}">
              <a16:creationId xmlns:a16="http://schemas.microsoft.com/office/drawing/2014/main" id="{840125E2-6B3C-4554-ABF0-7A35592C2DA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04" name="Text Box 73">
          <a:extLst>
            <a:ext uri="{FF2B5EF4-FFF2-40B4-BE49-F238E27FC236}">
              <a16:creationId xmlns:a16="http://schemas.microsoft.com/office/drawing/2014/main" id="{AAEA831B-7AFA-4A3C-B765-45427FD2C3F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05" name="Text Box 74">
          <a:extLst>
            <a:ext uri="{FF2B5EF4-FFF2-40B4-BE49-F238E27FC236}">
              <a16:creationId xmlns:a16="http://schemas.microsoft.com/office/drawing/2014/main" id="{13C4DF3B-FC59-4BF8-B711-1F171D0F71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06" name="Text Box 75">
          <a:extLst>
            <a:ext uri="{FF2B5EF4-FFF2-40B4-BE49-F238E27FC236}">
              <a16:creationId xmlns:a16="http://schemas.microsoft.com/office/drawing/2014/main" id="{34C8D16F-BB0A-4DD4-A24A-6221A708A87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07" name="Text Box 76">
          <a:extLst>
            <a:ext uri="{FF2B5EF4-FFF2-40B4-BE49-F238E27FC236}">
              <a16:creationId xmlns:a16="http://schemas.microsoft.com/office/drawing/2014/main" id="{CDD844F4-2C50-4228-B07F-26691C158ED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08" name="Text Box 77">
          <a:extLst>
            <a:ext uri="{FF2B5EF4-FFF2-40B4-BE49-F238E27FC236}">
              <a16:creationId xmlns:a16="http://schemas.microsoft.com/office/drawing/2014/main" id="{DF2CEFE7-0A7B-44B1-8B01-E63BE0F84A3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09" name="Text Box 78">
          <a:extLst>
            <a:ext uri="{FF2B5EF4-FFF2-40B4-BE49-F238E27FC236}">
              <a16:creationId xmlns:a16="http://schemas.microsoft.com/office/drawing/2014/main" id="{1121F961-47A9-42B7-B169-A2BB50EE38A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10" name="Text Box 79">
          <a:extLst>
            <a:ext uri="{FF2B5EF4-FFF2-40B4-BE49-F238E27FC236}">
              <a16:creationId xmlns:a16="http://schemas.microsoft.com/office/drawing/2014/main" id="{85C5F5AF-5601-463E-8697-77FB2BB3875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11" name="Text Box 80">
          <a:extLst>
            <a:ext uri="{FF2B5EF4-FFF2-40B4-BE49-F238E27FC236}">
              <a16:creationId xmlns:a16="http://schemas.microsoft.com/office/drawing/2014/main" id="{59A19B21-177C-413F-AEAF-A9BA36B9C5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12" name="Text Box 81">
          <a:extLst>
            <a:ext uri="{FF2B5EF4-FFF2-40B4-BE49-F238E27FC236}">
              <a16:creationId xmlns:a16="http://schemas.microsoft.com/office/drawing/2014/main" id="{6E902250-87A1-455A-AB9D-25EA84F2A5F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13" name="Text Box 82">
          <a:extLst>
            <a:ext uri="{FF2B5EF4-FFF2-40B4-BE49-F238E27FC236}">
              <a16:creationId xmlns:a16="http://schemas.microsoft.com/office/drawing/2014/main" id="{59480927-6F3B-433F-ABE5-A454E3C452F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14" name="Text Box 83">
          <a:extLst>
            <a:ext uri="{FF2B5EF4-FFF2-40B4-BE49-F238E27FC236}">
              <a16:creationId xmlns:a16="http://schemas.microsoft.com/office/drawing/2014/main" id="{5C429F4F-695B-4A46-8C4C-BBBA3454A1E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15" name="Text Box 84">
          <a:extLst>
            <a:ext uri="{FF2B5EF4-FFF2-40B4-BE49-F238E27FC236}">
              <a16:creationId xmlns:a16="http://schemas.microsoft.com/office/drawing/2014/main" id="{8F0B1F83-6107-441E-B6F5-CF8BC93A88B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16" name="Text Box 85">
          <a:extLst>
            <a:ext uri="{FF2B5EF4-FFF2-40B4-BE49-F238E27FC236}">
              <a16:creationId xmlns:a16="http://schemas.microsoft.com/office/drawing/2014/main" id="{1DD08E6B-EEFC-4ADE-8C82-E2C80B8356B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17" name="Text Box 86">
          <a:extLst>
            <a:ext uri="{FF2B5EF4-FFF2-40B4-BE49-F238E27FC236}">
              <a16:creationId xmlns:a16="http://schemas.microsoft.com/office/drawing/2014/main" id="{68211054-F9BF-4DC4-80E5-EEC30A7DE2F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18" name="Text Box 87">
          <a:extLst>
            <a:ext uri="{FF2B5EF4-FFF2-40B4-BE49-F238E27FC236}">
              <a16:creationId xmlns:a16="http://schemas.microsoft.com/office/drawing/2014/main" id="{46F257AA-7786-436B-BEC4-6906201C6D4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19" name="Text Box 88">
          <a:extLst>
            <a:ext uri="{FF2B5EF4-FFF2-40B4-BE49-F238E27FC236}">
              <a16:creationId xmlns:a16="http://schemas.microsoft.com/office/drawing/2014/main" id="{FA8C0373-6BD9-49ED-B4AA-30409A8006B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20" name="Text Box 89">
          <a:extLst>
            <a:ext uri="{FF2B5EF4-FFF2-40B4-BE49-F238E27FC236}">
              <a16:creationId xmlns:a16="http://schemas.microsoft.com/office/drawing/2014/main" id="{81711F02-2166-4EB6-8099-61C94D52A7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21" name="Text Box 90">
          <a:extLst>
            <a:ext uri="{FF2B5EF4-FFF2-40B4-BE49-F238E27FC236}">
              <a16:creationId xmlns:a16="http://schemas.microsoft.com/office/drawing/2014/main" id="{7BDDBC03-D43E-4051-B52D-98E39B9F8CA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22" name="Text Box 91">
          <a:extLst>
            <a:ext uri="{FF2B5EF4-FFF2-40B4-BE49-F238E27FC236}">
              <a16:creationId xmlns:a16="http://schemas.microsoft.com/office/drawing/2014/main" id="{972DD5D0-CC68-4D0E-9771-B2203C4F00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23" name="Text Box 92">
          <a:extLst>
            <a:ext uri="{FF2B5EF4-FFF2-40B4-BE49-F238E27FC236}">
              <a16:creationId xmlns:a16="http://schemas.microsoft.com/office/drawing/2014/main" id="{0D2139E0-3A72-4ECE-A48F-DA49A522C22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24" name="Text Box 93">
          <a:extLst>
            <a:ext uri="{FF2B5EF4-FFF2-40B4-BE49-F238E27FC236}">
              <a16:creationId xmlns:a16="http://schemas.microsoft.com/office/drawing/2014/main" id="{042999B7-113D-4851-8EAB-21470AB157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25" name="Text Box 94">
          <a:extLst>
            <a:ext uri="{FF2B5EF4-FFF2-40B4-BE49-F238E27FC236}">
              <a16:creationId xmlns:a16="http://schemas.microsoft.com/office/drawing/2014/main" id="{917CCFDA-0A6B-4A67-9090-C4842B1F9C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26" name="Text Box 95">
          <a:extLst>
            <a:ext uri="{FF2B5EF4-FFF2-40B4-BE49-F238E27FC236}">
              <a16:creationId xmlns:a16="http://schemas.microsoft.com/office/drawing/2014/main" id="{D72F5DFB-6E6F-490E-B8A7-4D69FECE0C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27" name="Text Box 96">
          <a:extLst>
            <a:ext uri="{FF2B5EF4-FFF2-40B4-BE49-F238E27FC236}">
              <a16:creationId xmlns:a16="http://schemas.microsoft.com/office/drawing/2014/main" id="{2AC3BAB9-BD19-4DDC-8833-A441F750A52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28" name="Text Box 97">
          <a:extLst>
            <a:ext uri="{FF2B5EF4-FFF2-40B4-BE49-F238E27FC236}">
              <a16:creationId xmlns:a16="http://schemas.microsoft.com/office/drawing/2014/main" id="{B3948CF6-DA47-4DEC-A281-F3C785C7D21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29" name="Text Box 98">
          <a:extLst>
            <a:ext uri="{FF2B5EF4-FFF2-40B4-BE49-F238E27FC236}">
              <a16:creationId xmlns:a16="http://schemas.microsoft.com/office/drawing/2014/main" id="{87E82740-7D1F-4C54-AF19-7FF9C1F0316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30" name="Text Box 99">
          <a:extLst>
            <a:ext uri="{FF2B5EF4-FFF2-40B4-BE49-F238E27FC236}">
              <a16:creationId xmlns:a16="http://schemas.microsoft.com/office/drawing/2014/main" id="{90E361A6-62DA-41D8-86B2-3A5C70371A2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31" name="Text Box 100">
          <a:extLst>
            <a:ext uri="{FF2B5EF4-FFF2-40B4-BE49-F238E27FC236}">
              <a16:creationId xmlns:a16="http://schemas.microsoft.com/office/drawing/2014/main" id="{F1A46AA9-D06B-4F31-ACF9-E4AB4CB8203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32" name="Text Box 101">
          <a:extLst>
            <a:ext uri="{FF2B5EF4-FFF2-40B4-BE49-F238E27FC236}">
              <a16:creationId xmlns:a16="http://schemas.microsoft.com/office/drawing/2014/main" id="{8B3F8B0C-883C-47BA-96BB-67C749AA214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33" name="Text Box 102">
          <a:extLst>
            <a:ext uri="{FF2B5EF4-FFF2-40B4-BE49-F238E27FC236}">
              <a16:creationId xmlns:a16="http://schemas.microsoft.com/office/drawing/2014/main" id="{EF3EF3FE-D760-4415-8C35-8FBF36EB603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34" name="Text Box 103">
          <a:extLst>
            <a:ext uri="{FF2B5EF4-FFF2-40B4-BE49-F238E27FC236}">
              <a16:creationId xmlns:a16="http://schemas.microsoft.com/office/drawing/2014/main" id="{6EBF7939-E7C1-46AC-BC7E-BE815D7582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35" name="Text Box 104">
          <a:extLst>
            <a:ext uri="{FF2B5EF4-FFF2-40B4-BE49-F238E27FC236}">
              <a16:creationId xmlns:a16="http://schemas.microsoft.com/office/drawing/2014/main" id="{6D907591-006B-4F0E-A46C-F82232783F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36" name="Text Box 105">
          <a:extLst>
            <a:ext uri="{FF2B5EF4-FFF2-40B4-BE49-F238E27FC236}">
              <a16:creationId xmlns:a16="http://schemas.microsoft.com/office/drawing/2014/main" id="{1F81118C-90D6-4F17-9ECE-E61AA943DE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37" name="Text Box 106">
          <a:extLst>
            <a:ext uri="{FF2B5EF4-FFF2-40B4-BE49-F238E27FC236}">
              <a16:creationId xmlns:a16="http://schemas.microsoft.com/office/drawing/2014/main" id="{13770D3B-40BC-42EB-AAC7-68C40454668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38" name="Text Box 107">
          <a:extLst>
            <a:ext uri="{FF2B5EF4-FFF2-40B4-BE49-F238E27FC236}">
              <a16:creationId xmlns:a16="http://schemas.microsoft.com/office/drawing/2014/main" id="{36E3581C-CB82-43E1-9693-3FD54D95E4C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39" name="Text Box 108">
          <a:extLst>
            <a:ext uri="{FF2B5EF4-FFF2-40B4-BE49-F238E27FC236}">
              <a16:creationId xmlns:a16="http://schemas.microsoft.com/office/drawing/2014/main" id="{640A33B3-EA1A-4090-8B07-03F04903962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40" name="Text Box 109">
          <a:extLst>
            <a:ext uri="{FF2B5EF4-FFF2-40B4-BE49-F238E27FC236}">
              <a16:creationId xmlns:a16="http://schemas.microsoft.com/office/drawing/2014/main" id="{952350DF-3B43-4196-9705-D69873952F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41" name="Text Box 110">
          <a:extLst>
            <a:ext uri="{FF2B5EF4-FFF2-40B4-BE49-F238E27FC236}">
              <a16:creationId xmlns:a16="http://schemas.microsoft.com/office/drawing/2014/main" id="{7E638704-E390-4708-A078-297A2623E16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42" name="Text Box 111">
          <a:extLst>
            <a:ext uri="{FF2B5EF4-FFF2-40B4-BE49-F238E27FC236}">
              <a16:creationId xmlns:a16="http://schemas.microsoft.com/office/drawing/2014/main" id="{DAB94607-76E1-4DDC-B9CB-960C512C138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43" name="Text Box 112">
          <a:extLst>
            <a:ext uri="{FF2B5EF4-FFF2-40B4-BE49-F238E27FC236}">
              <a16:creationId xmlns:a16="http://schemas.microsoft.com/office/drawing/2014/main" id="{EFCA4ED0-2E30-4A53-9829-310F47C8DDC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44" name="Text Box 113">
          <a:extLst>
            <a:ext uri="{FF2B5EF4-FFF2-40B4-BE49-F238E27FC236}">
              <a16:creationId xmlns:a16="http://schemas.microsoft.com/office/drawing/2014/main" id="{A89D1133-6281-4AFD-86A9-912E8F6D36A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45" name="Text Box 114">
          <a:extLst>
            <a:ext uri="{FF2B5EF4-FFF2-40B4-BE49-F238E27FC236}">
              <a16:creationId xmlns:a16="http://schemas.microsoft.com/office/drawing/2014/main" id="{759EAF3B-B848-412C-9550-509A8889C83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46" name="Text Box 115">
          <a:extLst>
            <a:ext uri="{FF2B5EF4-FFF2-40B4-BE49-F238E27FC236}">
              <a16:creationId xmlns:a16="http://schemas.microsoft.com/office/drawing/2014/main" id="{8CBCDA49-5324-41AB-9C82-A2F431B78A5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47" name="Text Box 116">
          <a:extLst>
            <a:ext uri="{FF2B5EF4-FFF2-40B4-BE49-F238E27FC236}">
              <a16:creationId xmlns:a16="http://schemas.microsoft.com/office/drawing/2014/main" id="{849CDFC4-E584-4966-A6A3-0E180A03BCF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48" name="Text Box 117">
          <a:extLst>
            <a:ext uri="{FF2B5EF4-FFF2-40B4-BE49-F238E27FC236}">
              <a16:creationId xmlns:a16="http://schemas.microsoft.com/office/drawing/2014/main" id="{29AB478C-9899-463B-B8FB-D70D3A8C0F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49" name="Text Box 118">
          <a:extLst>
            <a:ext uri="{FF2B5EF4-FFF2-40B4-BE49-F238E27FC236}">
              <a16:creationId xmlns:a16="http://schemas.microsoft.com/office/drawing/2014/main" id="{9210F724-63CF-433F-97A3-441D198EED1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50" name="Text Box 119">
          <a:extLst>
            <a:ext uri="{FF2B5EF4-FFF2-40B4-BE49-F238E27FC236}">
              <a16:creationId xmlns:a16="http://schemas.microsoft.com/office/drawing/2014/main" id="{69A96C23-5A32-4D5E-9D8E-5793B127F96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51" name="Text Box 120">
          <a:extLst>
            <a:ext uri="{FF2B5EF4-FFF2-40B4-BE49-F238E27FC236}">
              <a16:creationId xmlns:a16="http://schemas.microsoft.com/office/drawing/2014/main" id="{E9C518A3-7D6A-44CE-B5FD-8D376DAEC6F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52" name="Text Box 121">
          <a:extLst>
            <a:ext uri="{FF2B5EF4-FFF2-40B4-BE49-F238E27FC236}">
              <a16:creationId xmlns:a16="http://schemas.microsoft.com/office/drawing/2014/main" id="{949BAB67-CCBC-4AC6-AA0E-210FDBE4320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53" name="Text Box 122">
          <a:extLst>
            <a:ext uri="{FF2B5EF4-FFF2-40B4-BE49-F238E27FC236}">
              <a16:creationId xmlns:a16="http://schemas.microsoft.com/office/drawing/2014/main" id="{CCAE34D2-7F4B-46B6-8D96-AF3A6D67F1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54" name="Text Box 123">
          <a:extLst>
            <a:ext uri="{FF2B5EF4-FFF2-40B4-BE49-F238E27FC236}">
              <a16:creationId xmlns:a16="http://schemas.microsoft.com/office/drawing/2014/main" id="{ACADD5F9-C30C-4218-B7DF-E20990C847A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55" name="Text Box 124">
          <a:extLst>
            <a:ext uri="{FF2B5EF4-FFF2-40B4-BE49-F238E27FC236}">
              <a16:creationId xmlns:a16="http://schemas.microsoft.com/office/drawing/2014/main" id="{6691B439-5A5A-4ECC-BCAE-FE5C841F1A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56" name="Text Box 125">
          <a:extLst>
            <a:ext uri="{FF2B5EF4-FFF2-40B4-BE49-F238E27FC236}">
              <a16:creationId xmlns:a16="http://schemas.microsoft.com/office/drawing/2014/main" id="{EAD50F90-E6EA-4D24-B8F8-024C2DA2B13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57" name="Text Box 126">
          <a:extLst>
            <a:ext uri="{FF2B5EF4-FFF2-40B4-BE49-F238E27FC236}">
              <a16:creationId xmlns:a16="http://schemas.microsoft.com/office/drawing/2014/main" id="{C4A8AD05-CFC0-406A-ADA9-78C97B839D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58" name="Text Box 127">
          <a:extLst>
            <a:ext uri="{FF2B5EF4-FFF2-40B4-BE49-F238E27FC236}">
              <a16:creationId xmlns:a16="http://schemas.microsoft.com/office/drawing/2014/main" id="{E366BFB7-83BB-47A0-A431-CAADE39BB7C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59" name="Text Box 128">
          <a:extLst>
            <a:ext uri="{FF2B5EF4-FFF2-40B4-BE49-F238E27FC236}">
              <a16:creationId xmlns:a16="http://schemas.microsoft.com/office/drawing/2014/main" id="{FBC26C41-DAA5-4895-A60D-E620BF62F20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60" name="Text Box 129">
          <a:extLst>
            <a:ext uri="{FF2B5EF4-FFF2-40B4-BE49-F238E27FC236}">
              <a16:creationId xmlns:a16="http://schemas.microsoft.com/office/drawing/2014/main" id="{DB3C34F7-A972-4C36-8796-06548ED660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61" name="Text Box 130">
          <a:extLst>
            <a:ext uri="{FF2B5EF4-FFF2-40B4-BE49-F238E27FC236}">
              <a16:creationId xmlns:a16="http://schemas.microsoft.com/office/drawing/2014/main" id="{0A8E366A-1F54-485D-AC05-5F7215BE13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62" name="Text Box 131">
          <a:extLst>
            <a:ext uri="{FF2B5EF4-FFF2-40B4-BE49-F238E27FC236}">
              <a16:creationId xmlns:a16="http://schemas.microsoft.com/office/drawing/2014/main" id="{500F0355-7A06-4D43-A5ED-CA6CFEDBD7D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63" name="Text Box 132">
          <a:extLst>
            <a:ext uri="{FF2B5EF4-FFF2-40B4-BE49-F238E27FC236}">
              <a16:creationId xmlns:a16="http://schemas.microsoft.com/office/drawing/2014/main" id="{E0492150-A33E-441D-B39A-D762013E136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64" name="Text Box 133">
          <a:extLst>
            <a:ext uri="{FF2B5EF4-FFF2-40B4-BE49-F238E27FC236}">
              <a16:creationId xmlns:a16="http://schemas.microsoft.com/office/drawing/2014/main" id="{FA817501-E8C7-4ABD-AC26-B72167A7371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65" name="Text Box 134">
          <a:extLst>
            <a:ext uri="{FF2B5EF4-FFF2-40B4-BE49-F238E27FC236}">
              <a16:creationId xmlns:a16="http://schemas.microsoft.com/office/drawing/2014/main" id="{9FD1D305-0EA2-4FDA-8AB5-5427150672B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66" name="Text Box 135">
          <a:extLst>
            <a:ext uri="{FF2B5EF4-FFF2-40B4-BE49-F238E27FC236}">
              <a16:creationId xmlns:a16="http://schemas.microsoft.com/office/drawing/2014/main" id="{3CE4D5FC-7428-42BD-9096-3C7FA9EFD39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67" name="Text Box 136">
          <a:extLst>
            <a:ext uri="{FF2B5EF4-FFF2-40B4-BE49-F238E27FC236}">
              <a16:creationId xmlns:a16="http://schemas.microsoft.com/office/drawing/2014/main" id="{5517F1EB-0417-4468-AA43-4A468A6FC30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68" name="Text Box 137">
          <a:extLst>
            <a:ext uri="{FF2B5EF4-FFF2-40B4-BE49-F238E27FC236}">
              <a16:creationId xmlns:a16="http://schemas.microsoft.com/office/drawing/2014/main" id="{AAC73BDF-7AC9-48E9-A9C1-2CF323E06C6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69" name="Text Box 138">
          <a:extLst>
            <a:ext uri="{FF2B5EF4-FFF2-40B4-BE49-F238E27FC236}">
              <a16:creationId xmlns:a16="http://schemas.microsoft.com/office/drawing/2014/main" id="{33A55276-C0B0-4F1C-A44F-7061D0B3057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70" name="Text Box 139">
          <a:extLst>
            <a:ext uri="{FF2B5EF4-FFF2-40B4-BE49-F238E27FC236}">
              <a16:creationId xmlns:a16="http://schemas.microsoft.com/office/drawing/2014/main" id="{6A666ABE-98EC-4CD6-B82F-0E707F602F5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71" name="Text Box 140">
          <a:extLst>
            <a:ext uri="{FF2B5EF4-FFF2-40B4-BE49-F238E27FC236}">
              <a16:creationId xmlns:a16="http://schemas.microsoft.com/office/drawing/2014/main" id="{A058CDA1-E4FD-41E4-9A90-AB3541BC8B0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72" name="Text Box 141">
          <a:extLst>
            <a:ext uri="{FF2B5EF4-FFF2-40B4-BE49-F238E27FC236}">
              <a16:creationId xmlns:a16="http://schemas.microsoft.com/office/drawing/2014/main" id="{E0801518-8B18-4DB2-BA76-BA77FECC1C2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73" name="Text Box 142">
          <a:extLst>
            <a:ext uri="{FF2B5EF4-FFF2-40B4-BE49-F238E27FC236}">
              <a16:creationId xmlns:a16="http://schemas.microsoft.com/office/drawing/2014/main" id="{05EE498F-F407-4DEC-BF09-49E8755B3D5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74" name="Text Box 143">
          <a:extLst>
            <a:ext uri="{FF2B5EF4-FFF2-40B4-BE49-F238E27FC236}">
              <a16:creationId xmlns:a16="http://schemas.microsoft.com/office/drawing/2014/main" id="{031EEE35-D8E1-4226-9F1D-B3C07171BE5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75" name="Text Box 144">
          <a:extLst>
            <a:ext uri="{FF2B5EF4-FFF2-40B4-BE49-F238E27FC236}">
              <a16:creationId xmlns:a16="http://schemas.microsoft.com/office/drawing/2014/main" id="{9D71C28D-1242-498D-AEEB-81F6C94F24C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76" name="Text Box 145">
          <a:extLst>
            <a:ext uri="{FF2B5EF4-FFF2-40B4-BE49-F238E27FC236}">
              <a16:creationId xmlns:a16="http://schemas.microsoft.com/office/drawing/2014/main" id="{4DE82FA0-5E8D-494A-822F-07333EF7E5A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77" name="Text Box 146">
          <a:extLst>
            <a:ext uri="{FF2B5EF4-FFF2-40B4-BE49-F238E27FC236}">
              <a16:creationId xmlns:a16="http://schemas.microsoft.com/office/drawing/2014/main" id="{ECF00544-697E-4DCE-9D1A-5BD4BF38FC4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78" name="Text Box 147">
          <a:extLst>
            <a:ext uri="{FF2B5EF4-FFF2-40B4-BE49-F238E27FC236}">
              <a16:creationId xmlns:a16="http://schemas.microsoft.com/office/drawing/2014/main" id="{7F582373-C737-4602-880B-40BC255DA7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79" name="Text Box 148">
          <a:extLst>
            <a:ext uri="{FF2B5EF4-FFF2-40B4-BE49-F238E27FC236}">
              <a16:creationId xmlns:a16="http://schemas.microsoft.com/office/drawing/2014/main" id="{9B3BD78E-3C1B-4AC6-8FBD-119DF4E2E2F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80" name="Text Box 149">
          <a:extLst>
            <a:ext uri="{FF2B5EF4-FFF2-40B4-BE49-F238E27FC236}">
              <a16:creationId xmlns:a16="http://schemas.microsoft.com/office/drawing/2014/main" id="{59231158-D6D5-42AE-B85B-9E4F555C823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81" name="Text Box 150">
          <a:extLst>
            <a:ext uri="{FF2B5EF4-FFF2-40B4-BE49-F238E27FC236}">
              <a16:creationId xmlns:a16="http://schemas.microsoft.com/office/drawing/2014/main" id="{3EFC2D15-24FE-4148-9F15-7A1533A5E9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82" name="Text Box 151">
          <a:extLst>
            <a:ext uri="{FF2B5EF4-FFF2-40B4-BE49-F238E27FC236}">
              <a16:creationId xmlns:a16="http://schemas.microsoft.com/office/drawing/2014/main" id="{052B9DE1-5C5F-49BB-B88E-95D394F63FC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83" name="Text Box 152">
          <a:extLst>
            <a:ext uri="{FF2B5EF4-FFF2-40B4-BE49-F238E27FC236}">
              <a16:creationId xmlns:a16="http://schemas.microsoft.com/office/drawing/2014/main" id="{6EB434AC-D65F-47D2-A017-A78397A424A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84" name="Text Box 153">
          <a:extLst>
            <a:ext uri="{FF2B5EF4-FFF2-40B4-BE49-F238E27FC236}">
              <a16:creationId xmlns:a16="http://schemas.microsoft.com/office/drawing/2014/main" id="{4393FC8E-F4DD-45E8-AB95-5EE5A438FAE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85" name="Text Box 154">
          <a:extLst>
            <a:ext uri="{FF2B5EF4-FFF2-40B4-BE49-F238E27FC236}">
              <a16:creationId xmlns:a16="http://schemas.microsoft.com/office/drawing/2014/main" id="{DF9427BE-CD3C-4475-815F-89B0763E54F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86" name="Text Box 155">
          <a:extLst>
            <a:ext uri="{FF2B5EF4-FFF2-40B4-BE49-F238E27FC236}">
              <a16:creationId xmlns:a16="http://schemas.microsoft.com/office/drawing/2014/main" id="{F922C302-D200-4360-83CE-6F67D7084D3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87" name="Text Box 156">
          <a:extLst>
            <a:ext uri="{FF2B5EF4-FFF2-40B4-BE49-F238E27FC236}">
              <a16:creationId xmlns:a16="http://schemas.microsoft.com/office/drawing/2014/main" id="{B45B9C89-F7B9-4425-B7C9-01ED78EFB40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88" name="Text Box 157">
          <a:extLst>
            <a:ext uri="{FF2B5EF4-FFF2-40B4-BE49-F238E27FC236}">
              <a16:creationId xmlns:a16="http://schemas.microsoft.com/office/drawing/2014/main" id="{3422D520-003F-4DA5-9CF7-877C8F59D73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89" name="Text Box 158">
          <a:extLst>
            <a:ext uri="{FF2B5EF4-FFF2-40B4-BE49-F238E27FC236}">
              <a16:creationId xmlns:a16="http://schemas.microsoft.com/office/drawing/2014/main" id="{77CD115D-965A-44FB-BD06-14F919F53FF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90" name="Text Box 159">
          <a:extLst>
            <a:ext uri="{FF2B5EF4-FFF2-40B4-BE49-F238E27FC236}">
              <a16:creationId xmlns:a16="http://schemas.microsoft.com/office/drawing/2014/main" id="{F72D0A9C-C619-4867-B46C-BC40421C74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91" name="Text Box 160">
          <a:extLst>
            <a:ext uri="{FF2B5EF4-FFF2-40B4-BE49-F238E27FC236}">
              <a16:creationId xmlns:a16="http://schemas.microsoft.com/office/drawing/2014/main" id="{31112569-E636-438E-AE2B-BA85CB6E42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92" name="Text Box 161">
          <a:extLst>
            <a:ext uri="{FF2B5EF4-FFF2-40B4-BE49-F238E27FC236}">
              <a16:creationId xmlns:a16="http://schemas.microsoft.com/office/drawing/2014/main" id="{8A5B8A68-205D-49CB-8842-CB30B287EE1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93" name="Text Box 162">
          <a:extLst>
            <a:ext uri="{FF2B5EF4-FFF2-40B4-BE49-F238E27FC236}">
              <a16:creationId xmlns:a16="http://schemas.microsoft.com/office/drawing/2014/main" id="{F70619A4-B4EC-4C66-BEEF-2385C6E5D3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94" name="Text Box 163">
          <a:extLst>
            <a:ext uri="{FF2B5EF4-FFF2-40B4-BE49-F238E27FC236}">
              <a16:creationId xmlns:a16="http://schemas.microsoft.com/office/drawing/2014/main" id="{F3E26D2F-E2F0-4EA3-8455-855CA57B4F0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95" name="Text Box 164">
          <a:extLst>
            <a:ext uri="{FF2B5EF4-FFF2-40B4-BE49-F238E27FC236}">
              <a16:creationId xmlns:a16="http://schemas.microsoft.com/office/drawing/2014/main" id="{B4F99B95-5949-4D3F-B4A1-643AC93E4F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96" name="Text Box 165">
          <a:extLst>
            <a:ext uri="{FF2B5EF4-FFF2-40B4-BE49-F238E27FC236}">
              <a16:creationId xmlns:a16="http://schemas.microsoft.com/office/drawing/2014/main" id="{ADCF5A4A-E5A3-488D-9745-79B20C0AFC7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97" name="Text Box 166">
          <a:extLst>
            <a:ext uri="{FF2B5EF4-FFF2-40B4-BE49-F238E27FC236}">
              <a16:creationId xmlns:a16="http://schemas.microsoft.com/office/drawing/2014/main" id="{86BE3F8C-70FB-4B46-93B5-878E5BD9A0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98" name="Text Box 167">
          <a:extLst>
            <a:ext uri="{FF2B5EF4-FFF2-40B4-BE49-F238E27FC236}">
              <a16:creationId xmlns:a16="http://schemas.microsoft.com/office/drawing/2014/main" id="{05D71B09-D48E-4D06-98E5-C7FE405BE36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899" name="Text Box 168">
          <a:extLst>
            <a:ext uri="{FF2B5EF4-FFF2-40B4-BE49-F238E27FC236}">
              <a16:creationId xmlns:a16="http://schemas.microsoft.com/office/drawing/2014/main" id="{5828048A-447F-4BE3-905D-1C078B6130F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00" name="Text Box 169">
          <a:extLst>
            <a:ext uri="{FF2B5EF4-FFF2-40B4-BE49-F238E27FC236}">
              <a16:creationId xmlns:a16="http://schemas.microsoft.com/office/drawing/2014/main" id="{B090DBB5-F3E4-4480-8B42-78BB972356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01" name="Text Box 170">
          <a:extLst>
            <a:ext uri="{FF2B5EF4-FFF2-40B4-BE49-F238E27FC236}">
              <a16:creationId xmlns:a16="http://schemas.microsoft.com/office/drawing/2014/main" id="{7428D1D5-0E3A-4D6C-B2E2-DB1EE95C08A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02" name="Text Box 171">
          <a:extLst>
            <a:ext uri="{FF2B5EF4-FFF2-40B4-BE49-F238E27FC236}">
              <a16:creationId xmlns:a16="http://schemas.microsoft.com/office/drawing/2014/main" id="{64AEF425-8D8D-4330-95A1-DAF1E6133E1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03" name="Text Box 172">
          <a:extLst>
            <a:ext uri="{FF2B5EF4-FFF2-40B4-BE49-F238E27FC236}">
              <a16:creationId xmlns:a16="http://schemas.microsoft.com/office/drawing/2014/main" id="{A073EB7D-24C8-4232-BA52-75FCE2FECA6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04" name="Text Box 173">
          <a:extLst>
            <a:ext uri="{FF2B5EF4-FFF2-40B4-BE49-F238E27FC236}">
              <a16:creationId xmlns:a16="http://schemas.microsoft.com/office/drawing/2014/main" id="{3E298F03-5E86-4926-8AF6-D63E414B580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05" name="Text Box 174">
          <a:extLst>
            <a:ext uri="{FF2B5EF4-FFF2-40B4-BE49-F238E27FC236}">
              <a16:creationId xmlns:a16="http://schemas.microsoft.com/office/drawing/2014/main" id="{EA2EEF40-D7DB-4D67-827F-07A709F11C0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06" name="Text Box 175">
          <a:extLst>
            <a:ext uri="{FF2B5EF4-FFF2-40B4-BE49-F238E27FC236}">
              <a16:creationId xmlns:a16="http://schemas.microsoft.com/office/drawing/2014/main" id="{5479053B-4939-4421-B0ED-8DC3A70386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07" name="Text Box 176">
          <a:extLst>
            <a:ext uri="{FF2B5EF4-FFF2-40B4-BE49-F238E27FC236}">
              <a16:creationId xmlns:a16="http://schemas.microsoft.com/office/drawing/2014/main" id="{E9547CF2-BD4C-41DD-B882-04D3FA69A6D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08" name="Text Box 177">
          <a:extLst>
            <a:ext uri="{FF2B5EF4-FFF2-40B4-BE49-F238E27FC236}">
              <a16:creationId xmlns:a16="http://schemas.microsoft.com/office/drawing/2014/main" id="{4EB16C8F-F4DE-4670-BFFE-18CE2DA921B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09" name="Text Box 178">
          <a:extLst>
            <a:ext uri="{FF2B5EF4-FFF2-40B4-BE49-F238E27FC236}">
              <a16:creationId xmlns:a16="http://schemas.microsoft.com/office/drawing/2014/main" id="{A13CD094-2D1F-4AC4-ABBD-43037C3801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10" name="Text Box 179">
          <a:extLst>
            <a:ext uri="{FF2B5EF4-FFF2-40B4-BE49-F238E27FC236}">
              <a16:creationId xmlns:a16="http://schemas.microsoft.com/office/drawing/2014/main" id="{F2661FB3-D65C-40FC-9791-8B4943EA08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11" name="Text Box 180">
          <a:extLst>
            <a:ext uri="{FF2B5EF4-FFF2-40B4-BE49-F238E27FC236}">
              <a16:creationId xmlns:a16="http://schemas.microsoft.com/office/drawing/2014/main" id="{49E18282-1E30-4787-967D-87EE172C539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12" name="Text Box 181">
          <a:extLst>
            <a:ext uri="{FF2B5EF4-FFF2-40B4-BE49-F238E27FC236}">
              <a16:creationId xmlns:a16="http://schemas.microsoft.com/office/drawing/2014/main" id="{21330607-A540-4549-AE33-3786C43FCEE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13" name="Text Box 182">
          <a:extLst>
            <a:ext uri="{FF2B5EF4-FFF2-40B4-BE49-F238E27FC236}">
              <a16:creationId xmlns:a16="http://schemas.microsoft.com/office/drawing/2014/main" id="{7D888322-38B0-4AE0-BB4F-38EA167828D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14" name="Text Box 183">
          <a:extLst>
            <a:ext uri="{FF2B5EF4-FFF2-40B4-BE49-F238E27FC236}">
              <a16:creationId xmlns:a16="http://schemas.microsoft.com/office/drawing/2014/main" id="{5C5CD74E-4E4A-4E9A-85F1-ABF2BF48DC1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15" name="Text Box 184">
          <a:extLst>
            <a:ext uri="{FF2B5EF4-FFF2-40B4-BE49-F238E27FC236}">
              <a16:creationId xmlns:a16="http://schemas.microsoft.com/office/drawing/2014/main" id="{B4CFA884-C132-432E-9757-9CF585FF46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16" name="Text Box 185">
          <a:extLst>
            <a:ext uri="{FF2B5EF4-FFF2-40B4-BE49-F238E27FC236}">
              <a16:creationId xmlns:a16="http://schemas.microsoft.com/office/drawing/2014/main" id="{130BB30C-4188-4A62-9008-D50A9E53308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17" name="Text Box 186">
          <a:extLst>
            <a:ext uri="{FF2B5EF4-FFF2-40B4-BE49-F238E27FC236}">
              <a16:creationId xmlns:a16="http://schemas.microsoft.com/office/drawing/2014/main" id="{B11DA055-99B1-4868-8DD7-C603EE0C36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18" name="Text Box 187">
          <a:extLst>
            <a:ext uri="{FF2B5EF4-FFF2-40B4-BE49-F238E27FC236}">
              <a16:creationId xmlns:a16="http://schemas.microsoft.com/office/drawing/2014/main" id="{DB189EB2-6D59-4BD6-9B0A-1E15A8C0516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19" name="Text Box 188">
          <a:extLst>
            <a:ext uri="{FF2B5EF4-FFF2-40B4-BE49-F238E27FC236}">
              <a16:creationId xmlns:a16="http://schemas.microsoft.com/office/drawing/2014/main" id="{DFAB361E-6D14-4561-9A4B-11112001E6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20" name="Text Box 189">
          <a:extLst>
            <a:ext uri="{FF2B5EF4-FFF2-40B4-BE49-F238E27FC236}">
              <a16:creationId xmlns:a16="http://schemas.microsoft.com/office/drawing/2014/main" id="{066581C4-607D-4FE8-947B-5226C35DB4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21" name="Text Box 190">
          <a:extLst>
            <a:ext uri="{FF2B5EF4-FFF2-40B4-BE49-F238E27FC236}">
              <a16:creationId xmlns:a16="http://schemas.microsoft.com/office/drawing/2014/main" id="{28FA500C-8FA1-4042-BDAF-A5F9817FEF6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22" name="Text Box 191">
          <a:extLst>
            <a:ext uri="{FF2B5EF4-FFF2-40B4-BE49-F238E27FC236}">
              <a16:creationId xmlns:a16="http://schemas.microsoft.com/office/drawing/2014/main" id="{3B2B0BC7-42DC-41DF-BF6C-2B8D9C6415E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23" name="Text Box 192">
          <a:extLst>
            <a:ext uri="{FF2B5EF4-FFF2-40B4-BE49-F238E27FC236}">
              <a16:creationId xmlns:a16="http://schemas.microsoft.com/office/drawing/2014/main" id="{8670A18D-F5E7-493E-8733-787CD187A2E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24" name="Text Box 193">
          <a:extLst>
            <a:ext uri="{FF2B5EF4-FFF2-40B4-BE49-F238E27FC236}">
              <a16:creationId xmlns:a16="http://schemas.microsoft.com/office/drawing/2014/main" id="{282F3AAF-A817-4D8C-8421-3B3573680B9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25" name="Text Box 194">
          <a:extLst>
            <a:ext uri="{FF2B5EF4-FFF2-40B4-BE49-F238E27FC236}">
              <a16:creationId xmlns:a16="http://schemas.microsoft.com/office/drawing/2014/main" id="{81022DA1-801F-4B9F-9487-E85F44977D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26" name="Text Box 195">
          <a:extLst>
            <a:ext uri="{FF2B5EF4-FFF2-40B4-BE49-F238E27FC236}">
              <a16:creationId xmlns:a16="http://schemas.microsoft.com/office/drawing/2014/main" id="{426B39CB-E8E1-4B66-B04E-45408A096BF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27" name="Text Box 196">
          <a:extLst>
            <a:ext uri="{FF2B5EF4-FFF2-40B4-BE49-F238E27FC236}">
              <a16:creationId xmlns:a16="http://schemas.microsoft.com/office/drawing/2014/main" id="{56E698C0-1A17-4D1B-B796-D0EC76778B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28" name="Text Box 197">
          <a:extLst>
            <a:ext uri="{FF2B5EF4-FFF2-40B4-BE49-F238E27FC236}">
              <a16:creationId xmlns:a16="http://schemas.microsoft.com/office/drawing/2014/main" id="{8A49E886-4BBC-4DDD-9DF5-E1D833B53B9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29" name="Text Box 198">
          <a:extLst>
            <a:ext uri="{FF2B5EF4-FFF2-40B4-BE49-F238E27FC236}">
              <a16:creationId xmlns:a16="http://schemas.microsoft.com/office/drawing/2014/main" id="{4B1766C0-EBBA-40E4-AD89-0E0F80B2A71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30" name="Text Box 199">
          <a:extLst>
            <a:ext uri="{FF2B5EF4-FFF2-40B4-BE49-F238E27FC236}">
              <a16:creationId xmlns:a16="http://schemas.microsoft.com/office/drawing/2014/main" id="{4B5BBB65-84C9-4C05-AED0-4D61FD08881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31" name="Text Box 200">
          <a:extLst>
            <a:ext uri="{FF2B5EF4-FFF2-40B4-BE49-F238E27FC236}">
              <a16:creationId xmlns:a16="http://schemas.microsoft.com/office/drawing/2014/main" id="{EF8670FC-A27E-42E4-BABE-7D55BFE580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32" name="Text Box 201">
          <a:extLst>
            <a:ext uri="{FF2B5EF4-FFF2-40B4-BE49-F238E27FC236}">
              <a16:creationId xmlns:a16="http://schemas.microsoft.com/office/drawing/2014/main" id="{51F0B949-AF5A-4C9A-9517-81904BDAE6B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33" name="Text Box 202">
          <a:extLst>
            <a:ext uri="{FF2B5EF4-FFF2-40B4-BE49-F238E27FC236}">
              <a16:creationId xmlns:a16="http://schemas.microsoft.com/office/drawing/2014/main" id="{FDA75A57-D01E-433E-8A06-DFFD42676D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34" name="Text Box 203">
          <a:extLst>
            <a:ext uri="{FF2B5EF4-FFF2-40B4-BE49-F238E27FC236}">
              <a16:creationId xmlns:a16="http://schemas.microsoft.com/office/drawing/2014/main" id="{3E844A98-487B-4708-8627-4289E53077F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35" name="Text Box 204">
          <a:extLst>
            <a:ext uri="{FF2B5EF4-FFF2-40B4-BE49-F238E27FC236}">
              <a16:creationId xmlns:a16="http://schemas.microsoft.com/office/drawing/2014/main" id="{3DD3A5E2-C089-49DE-91E7-84510D9B458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36" name="Text Box 205">
          <a:extLst>
            <a:ext uri="{FF2B5EF4-FFF2-40B4-BE49-F238E27FC236}">
              <a16:creationId xmlns:a16="http://schemas.microsoft.com/office/drawing/2014/main" id="{C874C811-C053-440F-8F71-00C188F04E3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37" name="Text Box 206">
          <a:extLst>
            <a:ext uri="{FF2B5EF4-FFF2-40B4-BE49-F238E27FC236}">
              <a16:creationId xmlns:a16="http://schemas.microsoft.com/office/drawing/2014/main" id="{3789146B-D9B7-4914-B572-C9F719E999C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38" name="Text Box 207">
          <a:extLst>
            <a:ext uri="{FF2B5EF4-FFF2-40B4-BE49-F238E27FC236}">
              <a16:creationId xmlns:a16="http://schemas.microsoft.com/office/drawing/2014/main" id="{FADD7FAE-1A66-4263-BAA1-635A96C9A26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39" name="Text Box 208">
          <a:extLst>
            <a:ext uri="{FF2B5EF4-FFF2-40B4-BE49-F238E27FC236}">
              <a16:creationId xmlns:a16="http://schemas.microsoft.com/office/drawing/2014/main" id="{37263950-5C75-429A-A621-1EC31B12FE8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40" name="Text Box 209">
          <a:extLst>
            <a:ext uri="{FF2B5EF4-FFF2-40B4-BE49-F238E27FC236}">
              <a16:creationId xmlns:a16="http://schemas.microsoft.com/office/drawing/2014/main" id="{9FF79A7E-CE4A-4ABB-B237-9A2D26EA565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41" name="Text Box 210">
          <a:extLst>
            <a:ext uri="{FF2B5EF4-FFF2-40B4-BE49-F238E27FC236}">
              <a16:creationId xmlns:a16="http://schemas.microsoft.com/office/drawing/2014/main" id="{5D6540BD-51A3-410E-B57B-DAC3BB0890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42" name="Text Box 211">
          <a:extLst>
            <a:ext uri="{FF2B5EF4-FFF2-40B4-BE49-F238E27FC236}">
              <a16:creationId xmlns:a16="http://schemas.microsoft.com/office/drawing/2014/main" id="{A4B66161-0838-4220-AB2F-ACD9D5C595C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43" name="Text Box 212">
          <a:extLst>
            <a:ext uri="{FF2B5EF4-FFF2-40B4-BE49-F238E27FC236}">
              <a16:creationId xmlns:a16="http://schemas.microsoft.com/office/drawing/2014/main" id="{301B8B2F-65A7-4A1B-8F7B-E9A16BE132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44" name="Text Box 213">
          <a:extLst>
            <a:ext uri="{FF2B5EF4-FFF2-40B4-BE49-F238E27FC236}">
              <a16:creationId xmlns:a16="http://schemas.microsoft.com/office/drawing/2014/main" id="{DB588C9E-66E8-438D-8403-15043959B9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45" name="Text Box 214">
          <a:extLst>
            <a:ext uri="{FF2B5EF4-FFF2-40B4-BE49-F238E27FC236}">
              <a16:creationId xmlns:a16="http://schemas.microsoft.com/office/drawing/2014/main" id="{2A2CE302-CB7F-4F23-8C25-893AAC5CFE3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46" name="Text Box 215">
          <a:extLst>
            <a:ext uri="{FF2B5EF4-FFF2-40B4-BE49-F238E27FC236}">
              <a16:creationId xmlns:a16="http://schemas.microsoft.com/office/drawing/2014/main" id="{59F297E9-FF56-4EC8-8946-CD76CA10D6B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47" name="Text Box 216">
          <a:extLst>
            <a:ext uri="{FF2B5EF4-FFF2-40B4-BE49-F238E27FC236}">
              <a16:creationId xmlns:a16="http://schemas.microsoft.com/office/drawing/2014/main" id="{1894FCBD-5570-4063-B8F1-A72E0049634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48" name="Text Box 217">
          <a:extLst>
            <a:ext uri="{FF2B5EF4-FFF2-40B4-BE49-F238E27FC236}">
              <a16:creationId xmlns:a16="http://schemas.microsoft.com/office/drawing/2014/main" id="{03C49CC5-8CBB-4B7A-A717-40E5FC7A74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49" name="Text Box 218">
          <a:extLst>
            <a:ext uri="{FF2B5EF4-FFF2-40B4-BE49-F238E27FC236}">
              <a16:creationId xmlns:a16="http://schemas.microsoft.com/office/drawing/2014/main" id="{449645E2-0CCE-4842-89A4-3F93FA5336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50" name="Text Box 219">
          <a:extLst>
            <a:ext uri="{FF2B5EF4-FFF2-40B4-BE49-F238E27FC236}">
              <a16:creationId xmlns:a16="http://schemas.microsoft.com/office/drawing/2014/main" id="{2F9220FC-17D0-4B14-AF32-F1D9E4D9AAF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51" name="Text Box 220">
          <a:extLst>
            <a:ext uri="{FF2B5EF4-FFF2-40B4-BE49-F238E27FC236}">
              <a16:creationId xmlns:a16="http://schemas.microsoft.com/office/drawing/2014/main" id="{CB362236-4806-4D59-BADF-1FBFAA23DB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52" name="Text Box 221">
          <a:extLst>
            <a:ext uri="{FF2B5EF4-FFF2-40B4-BE49-F238E27FC236}">
              <a16:creationId xmlns:a16="http://schemas.microsoft.com/office/drawing/2014/main" id="{B6DC1322-160A-4ABA-8931-41E36FC510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53" name="Text Box 222">
          <a:extLst>
            <a:ext uri="{FF2B5EF4-FFF2-40B4-BE49-F238E27FC236}">
              <a16:creationId xmlns:a16="http://schemas.microsoft.com/office/drawing/2014/main" id="{CCC2A870-3765-4AC4-A29B-781D346B5B8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54" name="Text Box 223">
          <a:extLst>
            <a:ext uri="{FF2B5EF4-FFF2-40B4-BE49-F238E27FC236}">
              <a16:creationId xmlns:a16="http://schemas.microsoft.com/office/drawing/2014/main" id="{B3EC850B-31E8-444C-897B-AAC9576F145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55" name="Text Box 224">
          <a:extLst>
            <a:ext uri="{FF2B5EF4-FFF2-40B4-BE49-F238E27FC236}">
              <a16:creationId xmlns:a16="http://schemas.microsoft.com/office/drawing/2014/main" id="{9B0FE68B-22E2-4E82-B5F7-59B9FB5408B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56" name="Text Box 225">
          <a:extLst>
            <a:ext uri="{FF2B5EF4-FFF2-40B4-BE49-F238E27FC236}">
              <a16:creationId xmlns:a16="http://schemas.microsoft.com/office/drawing/2014/main" id="{F3098E23-6A66-4CE5-8478-7FA515E32CD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57" name="Text Box 226">
          <a:extLst>
            <a:ext uri="{FF2B5EF4-FFF2-40B4-BE49-F238E27FC236}">
              <a16:creationId xmlns:a16="http://schemas.microsoft.com/office/drawing/2014/main" id="{3633369E-D3A5-422B-AF0E-E884310C5D2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58" name="Text Box 227">
          <a:extLst>
            <a:ext uri="{FF2B5EF4-FFF2-40B4-BE49-F238E27FC236}">
              <a16:creationId xmlns:a16="http://schemas.microsoft.com/office/drawing/2014/main" id="{22016EE3-E674-4EC3-A337-CBE1FDEC63B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59" name="Text Box 228">
          <a:extLst>
            <a:ext uri="{FF2B5EF4-FFF2-40B4-BE49-F238E27FC236}">
              <a16:creationId xmlns:a16="http://schemas.microsoft.com/office/drawing/2014/main" id="{8E1E4B4C-A298-40FB-85B8-C8B7FDD585A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60" name="Text Box 229">
          <a:extLst>
            <a:ext uri="{FF2B5EF4-FFF2-40B4-BE49-F238E27FC236}">
              <a16:creationId xmlns:a16="http://schemas.microsoft.com/office/drawing/2014/main" id="{A4E96532-4891-41F2-8A04-786F16B064B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61" name="Text Box 230">
          <a:extLst>
            <a:ext uri="{FF2B5EF4-FFF2-40B4-BE49-F238E27FC236}">
              <a16:creationId xmlns:a16="http://schemas.microsoft.com/office/drawing/2014/main" id="{F036FBF9-D27B-48B2-AB6C-CEFEBEF845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62" name="Text Box 231">
          <a:extLst>
            <a:ext uri="{FF2B5EF4-FFF2-40B4-BE49-F238E27FC236}">
              <a16:creationId xmlns:a16="http://schemas.microsoft.com/office/drawing/2014/main" id="{579F2D36-6246-44DA-8606-6F6AAB25561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63" name="Text Box 232">
          <a:extLst>
            <a:ext uri="{FF2B5EF4-FFF2-40B4-BE49-F238E27FC236}">
              <a16:creationId xmlns:a16="http://schemas.microsoft.com/office/drawing/2014/main" id="{E10B5822-A511-4BBD-8BEC-EEC9C661B7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64" name="Text Box 233">
          <a:extLst>
            <a:ext uri="{FF2B5EF4-FFF2-40B4-BE49-F238E27FC236}">
              <a16:creationId xmlns:a16="http://schemas.microsoft.com/office/drawing/2014/main" id="{F0B73D96-9431-4DC4-95DB-97C75B6E01F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65" name="Text Box 234">
          <a:extLst>
            <a:ext uri="{FF2B5EF4-FFF2-40B4-BE49-F238E27FC236}">
              <a16:creationId xmlns:a16="http://schemas.microsoft.com/office/drawing/2014/main" id="{31B2D5DF-10FA-46F0-A01F-97C6D276AF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66" name="Text Box 235">
          <a:extLst>
            <a:ext uri="{FF2B5EF4-FFF2-40B4-BE49-F238E27FC236}">
              <a16:creationId xmlns:a16="http://schemas.microsoft.com/office/drawing/2014/main" id="{400A9B2D-25E2-405E-B29D-C799F3C02B0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67" name="Text Box 236">
          <a:extLst>
            <a:ext uri="{FF2B5EF4-FFF2-40B4-BE49-F238E27FC236}">
              <a16:creationId xmlns:a16="http://schemas.microsoft.com/office/drawing/2014/main" id="{89AB5D63-61A0-47E2-A890-33419ACBC66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68" name="Text Box 237">
          <a:extLst>
            <a:ext uri="{FF2B5EF4-FFF2-40B4-BE49-F238E27FC236}">
              <a16:creationId xmlns:a16="http://schemas.microsoft.com/office/drawing/2014/main" id="{64A9496C-AFD5-47AC-BE9C-CD396FDED0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69" name="Text Box 238">
          <a:extLst>
            <a:ext uri="{FF2B5EF4-FFF2-40B4-BE49-F238E27FC236}">
              <a16:creationId xmlns:a16="http://schemas.microsoft.com/office/drawing/2014/main" id="{78A56FFA-79EA-4FED-A7A6-6AF6349988B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70" name="Text Box 239">
          <a:extLst>
            <a:ext uri="{FF2B5EF4-FFF2-40B4-BE49-F238E27FC236}">
              <a16:creationId xmlns:a16="http://schemas.microsoft.com/office/drawing/2014/main" id="{38090126-B6C5-485E-AE8A-E294F077AB1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71" name="Text Box 240">
          <a:extLst>
            <a:ext uri="{FF2B5EF4-FFF2-40B4-BE49-F238E27FC236}">
              <a16:creationId xmlns:a16="http://schemas.microsoft.com/office/drawing/2014/main" id="{0183E140-AB37-4D20-9589-741E7A3ADF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72" name="Text Box 241">
          <a:extLst>
            <a:ext uri="{FF2B5EF4-FFF2-40B4-BE49-F238E27FC236}">
              <a16:creationId xmlns:a16="http://schemas.microsoft.com/office/drawing/2014/main" id="{F9B938DC-2F2C-45A6-8A38-B5F7FE49B0D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73" name="Text Box 242">
          <a:extLst>
            <a:ext uri="{FF2B5EF4-FFF2-40B4-BE49-F238E27FC236}">
              <a16:creationId xmlns:a16="http://schemas.microsoft.com/office/drawing/2014/main" id="{8965C0BE-9A1E-40C7-8CC8-67257BDC125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74" name="Text Box 243">
          <a:extLst>
            <a:ext uri="{FF2B5EF4-FFF2-40B4-BE49-F238E27FC236}">
              <a16:creationId xmlns:a16="http://schemas.microsoft.com/office/drawing/2014/main" id="{FFC3738D-AF53-4F54-A65E-C112E031DD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75" name="Text Box 244">
          <a:extLst>
            <a:ext uri="{FF2B5EF4-FFF2-40B4-BE49-F238E27FC236}">
              <a16:creationId xmlns:a16="http://schemas.microsoft.com/office/drawing/2014/main" id="{BE6FAAF3-277C-4A6D-BDC9-289ACA0B49C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76" name="Text Box 245">
          <a:extLst>
            <a:ext uri="{FF2B5EF4-FFF2-40B4-BE49-F238E27FC236}">
              <a16:creationId xmlns:a16="http://schemas.microsoft.com/office/drawing/2014/main" id="{D42D7469-54F2-4E6B-952F-6ED1170C8C1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77" name="Text Box 246">
          <a:extLst>
            <a:ext uri="{FF2B5EF4-FFF2-40B4-BE49-F238E27FC236}">
              <a16:creationId xmlns:a16="http://schemas.microsoft.com/office/drawing/2014/main" id="{A9223F3E-050A-482B-AAF7-5215218B399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78" name="Text Box 247">
          <a:extLst>
            <a:ext uri="{FF2B5EF4-FFF2-40B4-BE49-F238E27FC236}">
              <a16:creationId xmlns:a16="http://schemas.microsoft.com/office/drawing/2014/main" id="{3B643D84-2BBE-4AE6-AFCC-DD46377ABC7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79" name="Text Box 248">
          <a:extLst>
            <a:ext uri="{FF2B5EF4-FFF2-40B4-BE49-F238E27FC236}">
              <a16:creationId xmlns:a16="http://schemas.microsoft.com/office/drawing/2014/main" id="{4B00BFCC-814D-45A8-B74D-9075FAFC28E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80" name="Text Box 249">
          <a:extLst>
            <a:ext uri="{FF2B5EF4-FFF2-40B4-BE49-F238E27FC236}">
              <a16:creationId xmlns:a16="http://schemas.microsoft.com/office/drawing/2014/main" id="{C81A68EB-72C4-4281-95A7-73749CBB8E3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81" name="Text Box 250">
          <a:extLst>
            <a:ext uri="{FF2B5EF4-FFF2-40B4-BE49-F238E27FC236}">
              <a16:creationId xmlns:a16="http://schemas.microsoft.com/office/drawing/2014/main" id="{97B14738-AF44-477A-A6B9-55257E8E5B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82" name="Text Box 251">
          <a:extLst>
            <a:ext uri="{FF2B5EF4-FFF2-40B4-BE49-F238E27FC236}">
              <a16:creationId xmlns:a16="http://schemas.microsoft.com/office/drawing/2014/main" id="{25F52EA4-2436-46A4-84CE-5A1AFE5D111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83" name="Text Box 252">
          <a:extLst>
            <a:ext uri="{FF2B5EF4-FFF2-40B4-BE49-F238E27FC236}">
              <a16:creationId xmlns:a16="http://schemas.microsoft.com/office/drawing/2014/main" id="{BADF21B1-E770-4B5C-92D8-417625D4959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84" name="Text Box 253">
          <a:extLst>
            <a:ext uri="{FF2B5EF4-FFF2-40B4-BE49-F238E27FC236}">
              <a16:creationId xmlns:a16="http://schemas.microsoft.com/office/drawing/2014/main" id="{A4D21A1D-5D92-4253-82E6-2443AC632B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85" name="Text Box 254">
          <a:extLst>
            <a:ext uri="{FF2B5EF4-FFF2-40B4-BE49-F238E27FC236}">
              <a16:creationId xmlns:a16="http://schemas.microsoft.com/office/drawing/2014/main" id="{7D9C11F6-9274-4FD1-B12E-2515038A328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86" name="Text Box 255">
          <a:extLst>
            <a:ext uri="{FF2B5EF4-FFF2-40B4-BE49-F238E27FC236}">
              <a16:creationId xmlns:a16="http://schemas.microsoft.com/office/drawing/2014/main" id="{C9F8A8A0-9B97-42A5-818F-BFBAA57C517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87" name="Text Box 256">
          <a:extLst>
            <a:ext uri="{FF2B5EF4-FFF2-40B4-BE49-F238E27FC236}">
              <a16:creationId xmlns:a16="http://schemas.microsoft.com/office/drawing/2014/main" id="{B34B3C43-D0AC-45AD-8A06-35830A07A19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88" name="Text Box 257">
          <a:extLst>
            <a:ext uri="{FF2B5EF4-FFF2-40B4-BE49-F238E27FC236}">
              <a16:creationId xmlns:a16="http://schemas.microsoft.com/office/drawing/2014/main" id="{122BAAFF-A9B1-4033-9DCA-EEBC7B3916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89" name="Text Box 258">
          <a:extLst>
            <a:ext uri="{FF2B5EF4-FFF2-40B4-BE49-F238E27FC236}">
              <a16:creationId xmlns:a16="http://schemas.microsoft.com/office/drawing/2014/main" id="{65430981-8F1C-43E6-A9CF-EFE09C0C319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90" name="Text Box 259">
          <a:extLst>
            <a:ext uri="{FF2B5EF4-FFF2-40B4-BE49-F238E27FC236}">
              <a16:creationId xmlns:a16="http://schemas.microsoft.com/office/drawing/2014/main" id="{D032C4DC-CF74-4F5E-9E39-35B9EB0811E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91" name="Text Box 260">
          <a:extLst>
            <a:ext uri="{FF2B5EF4-FFF2-40B4-BE49-F238E27FC236}">
              <a16:creationId xmlns:a16="http://schemas.microsoft.com/office/drawing/2014/main" id="{4D5B9B4A-4645-4EB4-933F-1AE06720F7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92" name="Text Box 261">
          <a:extLst>
            <a:ext uri="{FF2B5EF4-FFF2-40B4-BE49-F238E27FC236}">
              <a16:creationId xmlns:a16="http://schemas.microsoft.com/office/drawing/2014/main" id="{2A41324F-6351-4F40-8C60-0BA5F35BE3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93" name="Text Box 262">
          <a:extLst>
            <a:ext uri="{FF2B5EF4-FFF2-40B4-BE49-F238E27FC236}">
              <a16:creationId xmlns:a16="http://schemas.microsoft.com/office/drawing/2014/main" id="{F9E7607C-9CD1-4226-BC31-469499256E0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94" name="Text Box 263">
          <a:extLst>
            <a:ext uri="{FF2B5EF4-FFF2-40B4-BE49-F238E27FC236}">
              <a16:creationId xmlns:a16="http://schemas.microsoft.com/office/drawing/2014/main" id="{4E06C81C-D592-4BAA-BA11-DF06F59ED31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95" name="Text Box 264">
          <a:extLst>
            <a:ext uri="{FF2B5EF4-FFF2-40B4-BE49-F238E27FC236}">
              <a16:creationId xmlns:a16="http://schemas.microsoft.com/office/drawing/2014/main" id="{90081BF1-E0B4-4EA1-BFEC-8F6E1AEF643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96" name="Text Box 265">
          <a:extLst>
            <a:ext uri="{FF2B5EF4-FFF2-40B4-BE49-F238E27FC236}">
              <a16:creationId xmlns:a16="http://schemas.microsoft.com/office/drawing/2014/main" id="{35971ACA-10A7-4DFD-9B15-1B2BA2D0394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97" name="Text Box 266">
          <a:extLst>
            <a:ext uri="{FF2B5EF4-FFF2-40B4-BE49-F238E27FC236}">
              <a16:creationId xmlns:a16="http://schemas.microsoft.com/office/drawing/2014/main" id="{825F503D-7B4E-4F52-9AA7-81BF2569019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98" name="Text Box 267">
          <a:extLst>
            <a:ext uri="{FF2B5EF4-FFF2-40B4-BE49-F238E27FC236}">
              <a16:creationId xmlns:a16="http://schemas.microsoft.com/office/drawing/2014/main" id="{8BEA51AC-59C5-4E83-ABB1-DC3F7D16C15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1999" name="Text Box 268">
          <a:extLst>
            <a:ext uri="{FF2B5EF4-FFF2-40B4-BE49-F238E27FC236}">
              <a16:creationId xmlns:a16="http://schemas.microsoft.com/office/drawing/2014/main" id="{A2046A36-BF41-47F8-A6F3-809859DE119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00" name="Text Box 269">
          <a:extLst>
            <a:ext uri="{FF2B5EF4-FFF2-40B4-BE49-F238E27FC236}">
              <a16:creationId xmlns:a16="http://schemas.microsoft.com/office/drawing/2014/main" id="{68F8D39B-2C71-41ED-ACA8-83D44CE670B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01" name="Text Box 270">
          <a:extLst>
            <a:ext uri="{FF2B5EF4-FFF2-40B4-BE49-F238E27FC236}">
              <a16:creationId xmlns:a16="http://schemas.microsoft.com/office/drawing/2014/main" id="{945ED008-5A9D-4954-8DDD-7E8115206DF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02" name="Text Box 271">
          <a:extLst>
            <a:ext uri="{FF2B5EF4-FFF2-40B4-BE49-F238E27FC236}">
              <a16:creationId xmlns:a16="http://schemas.microsoft.com/office/drawing/2014/main" id="{F6B8308D-9FE0-4B2E-8987-3ED15FA10D1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03" name="Text Box 272">
          <a:extLst>
            <a:ext uri="{FF2B5EF4-FFF2-40B4-BE49-F238E27FC236}">
              <a16:creationId xmlns:a16="http://schemas.microsoft.com/office/drawing/2014/main" id="{BF5CE20C-4407-4AB0-8E62-0EF61E9554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04" name="Text Box 273">
          <a:extLst>
            <a:ext uri="{FF2B5EF4-FFF2-40B4-BE49-F238E27FC236}">
              <a16:creationId xmlns:a16="http://schemas.microsoft.com/office/drawing/2014/main" id="{06476050-ED0B-4B97-9D24-A83E773985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05" name="Text Box 274">
          <a:extLst>
            <a:ext uri="{FF2B5EF4-FFF2-40B4-BE49-F238E27FC236}">
              <a16:creationId xmlns:a16="http://schemas.microsoft.com/office/drawing/2014/main" id="{E735D807-F541-4780-9223-C806C039626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06" name="Text Box 275">
          <a:extLst>
            <a:ext uri="{FF2B5EF4-FFF2-40B4-BE49-F238E27FC236}">
              <a16:creationId xmlns:a16="http://schemas.microsoft.com/office/drawing/2014/main" id="{68C3F809-F1D6-48D4-80E4-6C5B5E97822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07" name="Text Box 276">
          <a:extLst>
            <a:ext uri="{FF2B5EF4-FFF2-40B4-BE49-F238E27FC236}">
              <a16:creationId xmlns:a16="http://schemas.microsoft.com/office/drawing/2014/main" id="{AF315188-11BD-4619-8DA3-4C00FC54C38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08" name="Text Box 277">
          <a:extLst>
            <a:ext uri="{FF2B5EF4-FFF2-40B4-BE49-F238E27FC236}">
              <a16:creationId xmlns:a16="http://schemas.microsoft.com/office/drawing/2014/main" id="{7AF81223-AFAF-43C3-842B-111D892D67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09" name="Text Box 278">
          <a:extLst>
            <a:ext uri="{FF2B5EF4-FFF2-40B4-BE49-F238E27FC236}">
              <a16:creationId xmlns:a16="http://schemas.microsoft.com/office/drawing/2014/main" id="{856ECC08-D588-4F5E-9977-D973125E3E2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10" name="Text Box 279">
          <a:extLst>
            <a:ext uri="{FF2B5EF4-FFF2-40B4-BE49-F238E27FC236}">
              <a16:creationId xmlns:a16="http://schemas.microsoft.com/office/drawing/2014/main" id="{4C641BA0-34BD-4D27-8589-F095D4F3B2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11" name="Text Box 280">
          <a:extLst>
            <a:ext uri="{FF2B5EF4-FFF2-40B4-BE49-F238E27FC236}">
              <a16:creationId xmlns:a16="http://schemas.microsoft.com/office/drawing/2014/main" id="{456EFAD4-E1CE-408F-80EC-3683ED16203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12" name="Text Box 281">
          <a:extLst>
            <a:ext uri="{FF2B5EF4-FFF2-40B4-BE49-F238E27FC236}">
              <a16:creationId xmlns:a16="http://schemas.microsoft.com/office/drawing/2014/main" id="{7EEF51FA-49CE-45C6-94A3-2F6376F54F3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13" name="Text Box 282">
          <a:extLst>
            <a:ext uri="{FF2B5EF4-FFF2-40B4-BE49-F238E27FC236}">
              <a16:creationId xmlns:a16="http://schemas.microsoft.com/office/drawing/2014/main" id="{EDC69203-40B6-411C-B97E-C1D91B4C106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14" name="Text Box 283">
          <a:extLst>
            <a:ext uri="{FF2B5EF4-FFF2-40B4-BE49-F238E27FC236}">
              <a16:creationId xmlns:a16="http://schemas.microsoft.com/office/drawing/2014/main" id="{AF070404-3E04-481E-B2E3-DA7D0A83568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15" name="Text Box 284">
          <a:extLst>
            <a:ext uri="{FF2B5EF4-FFF2-40B4-BE49-F238E27FC236}">
              <a16:creationId xmlns:a16="http://schemas.microsoft.com/office/drawing/2014/main" id="{E6680534-829E-4C64-B0E3-4FA375B96C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16" name="Text Box 285">
          <a:extLst>
            <a:ext uri="{FF2B5EF4-FFF2-40B4-BE49-F238E27FC236}">
              <a16:creationId xmlns:a16="http://schemas.microsoft.com/office/drawing/2014/main" id="{A3A73C07-CC18-4CA0-9A88-B618884A42D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17" name="Text Box 286">
          <a:extLst>
            <a:ext uri="{FF2B5EF4-FFF2-40B4-BE49-F238E27FC236}">
              <a16:creationId xmlns:a16="http://schemas.microsoft.com/office/drawing/2014/main" id="{7858ADBE-40B5-4739-9256-62010A83B7B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18" name="Text Box 287">
          <a:extLst>
            <a:ext uri="{FF2B5EF4-FFF2-40B4-BE49-F238E27FC236}">
              <a16:creationId xmlns:a16="http://schemas.microsoft.com/office/drawing/2014/main" id="{235FD66B-051D-4422-BA3F-F08110F0E1E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19" name="Text Box 288">
          <a:extLst>
            <a:ext uri="{FF2B5EF4-FFF2-40B4-BE49-F238E27FC236}">
              <a16:creationId xmlns:a16="http://schemas.microsoft.com/office/drawing/2014/main" id="{97E12667-FFD4-4068-9182-78E3431BF9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20" name="Text Box 289">
          <a:extLst>
            <a:ext uri="{FF2B5EF4-FFF2-40B4-BE49-F238E27FC236}">
              <a16:creationId xmlns:a16="http://schemas.microsoft.com/office/drawing/2014/main" id="{EB69ACB8-5DCE-4940-AECC-F768D88325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21" name="Text Box 290">
          <a:extLst>
            <a:ext uri="{FF2B5EF4-FFF2-40B4-BE49-F238E27FC236}">
              <a16:creationId xmlns:a16="http://schemas.microsoft.com/office/drawing/2014/main" id="{D0ED96C8-B726-4936-8D69-23B04A2E653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22" name="Text Box 291">
          <a:extLst>
            <a:ext uri="{FF2B5EF4-FFF2-40B4-BE49-F238E27FC236}">
              <a16:creationId xmlns:a16="http://schemas.microsoft.com/office/drawing/2014/main" id="{4EAAFE7F-3DCD-4CBC-9AEF-EF9D06F2DC8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23" name="Text Box 292">
          <a:extLst>
            <a:ext uri="{FF2B5EF4-FFF2-40B4-BE49-F238E27FC236}">
              <a16:creationId xmlns:a16="http://schemas.microsoft.com/office/drawing/2014/main" id="{86368996-B51A-4EE3-AC2F-0E921D5AE0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24" name="Text Box 293">
          <a:extLst>
            <a:ext uri="{FF2B5EF4-FFF2-40B4-BE49-F238E27FC236}">
              <a16:creationId xmlns:a16="http://schemas.microsoft.com/office/drawing/2014/main" id="{C6FF01DC-4236-4A1D-8D76-EE93FAE19FD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25" name="Text Box 294">
          <a:extLst>
            <a:ext uri="{FF2B5EF4-FFF2-40B4-BE49-F238E27FC236}">
              <a16:creationId xmlns:a16="http://schemas.microsoft.com/office/drawing/2014/main" id="{F8C85912-210B-4431-BDE8-01A96C2517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26" name="Text Box 295">
          <a:extLst>
            <a:ext uri="{FF2B5EF4-FFF2-40B4-BE49-F238E27FC236}">
              <a16:creationId xmlns:a16="http://schemas.microsoft.com/office/drawing/2014/main" id="{7C5D1BF3-1986-4B7E-B9AF-ABC247EBE2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27" name="Text Box 296">
          <a:extLst>
            <a:ext uri="{FF2B5EF4-FFF2-40B4-BE49-F238E27FC236}">
              <a16:creationId xmlns:a16="http://schemas.microsoft.com/office/drawing/2014/main" id="{BF471438-27AA-4EB0-AD31-072AFAAA2CD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28" name="Text Box 297">
          <a:extLst>
            <a:ext uri="{FF2B5EF4-FFF2-40B4-BE49-F238E27FC236}">
              <a16:creationId xmlns:a16="http://schemas.microsoft.com/office/drawing/2014/main" id="{E6B67972-3312-4130-B6D9-1EBFA07FBA0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29" name="Text Box 298">
          <a:extLst>
            <a:ext uri="{FF2B5EF4-FFF2-40B4-BE49-F238E27FC236}">
              <a16:creationId xmlns:a16="http://schemas.microsoft.com/office/drawing/2014/main" id="{F1842F15-C4BE-4797-8BBE-ED707233C4E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30" name="Text Box 299">
          <a:extLst>
            <a:ext uri="{FF2B5EF4-FFF2-40B4-BE49-F238E27FC236}">
              <a16:creationId xmlns:a16="http://schemas.microsoft.com/office/drawing/2014/main" id="{2D4F8E47-4FBA-41A8-AEBB-D85ADDF5FF8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31" name="Text Box 300">
          <a:extLst>
            <a:ext uri="{FF2B5EF4-FFF2-40B4-BE49-F238E27FC236}">
              <a16:creationId xmlns:a16="http://schemas.microsoft.com/office/drawing/2014/main" id="{532C2A8B-FDC6-4762-9713-AD705333AB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32" name="Text Box 301">
          <a:extLst>
            <a:ext uri="{FF2B5EF4-FFF2-40B4-BE49-F238E27FC236}">
              <a16:creationId xmlns:a16="http://schemas.microsoft.com/office/drawing/2014/main" id="{24E364EA-CBE6-4FA3-97D9-8AFCBD0B9B6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33" name="Text Box 302">
          <a:extLst>
            <a:ext uri="{FF2B5EF4-FFF2-40B4-BE49-F238E27FC236}">
              <a16:creationId xmlns:a16="http://schemas.microsoft.com/office/drawing/2014/main" id="{DDB38E76-84CE-4EE2-B791-17048B53E6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34" name="Text Box 303">
          <a:extLst>
            <a:ext uri="{FF2B5EF4-FFF2-40B4-BE49-F238E27FC236}">
              <a16:creationId xmlns:a16="http://schemas.microsoft.com/office/drawing/2014/main" id="{F632F4A7-18A2-42AE-A045-9EE4318AFA9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35" name="Text Box 304">
          <a:extLst>
            <a:ext uri="{FF2B5EF4-FFF2-40B4-BE49-F238E27FC236}">
              <a16:creationId xmlns:a16="http://schemas.microsoft.com/office/drawing/2014/main" id="{66BEE8B3-6EDC-47A6-BC8E-F938372B899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36" name="Text Box 305">
          <a:extLst>
            <a:ext uri="{FF2B5EF4-FFF2-40B4-BE49-F238E27FC236}">
              <a16:creationId xmlns:a16="http://schemas.microsoft.com/office/drawing/2014/main" id="{1C80F07B-5390-4173-A2D2-A35F2A2CDE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37" name="Text Box 306">
          <a:extLst>
            <a:ext uri="{FF2B5EF4-FFF2-40B4-BE49-F238E27FC236}">
              <a16:creationId xmlns:a16="http://schemas.microsoft.com/office/drawing/2014/main" id="{45DA646D-3D55-405B-92EE-285D601912B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38" name="Text Box 307">
          <a:extLst>
            <a:ext uri="{FF2B5EF4-FFF2-40B4-BE49-F238E27FC236}">
              <a16:creationId xmlns:a16="http://schemas.microsoft.com/office/drawing/2014/main" id="{862228EC-9566-4F54-9CA0-A5936BAC70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39" name="Text Box 308">
          <a:extLst>
            <a:ext uri="{FF2B5EF4-FFF2-40B4-BE49-F238E27FC236}">
              <a16:creationId xmlns:a16="http://schemas.microsoft.com/office/drawing/2014/main" id="{1D10B0F9-4784-4C93-B505-EED5143CBD3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40" name="Text Box 309">
          <a:extLst>
            <a:ext uri="{FF2B5EF4-FFF2-40B4-BE49-F238E27FC236}">
              <a16:creationId xmlns:a16="http://schemas.microsoft.com/office/drawing/2014/main" id="{06F76DEA-6385-438F-BE32-FD0F6D69C86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41" name="Text Box 310">
          <a:extLst>
            <a:ext uri="{FF2B5EF4-FFF2-40B4-BE49-F238E27FC236}">
              <a16:creationId xmlns:a16="http://schemas.microsoft.com/office/drawing/2014/main" id="{AE0F3968-C33E-4A35-9315-EB669C7DE13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42" name="Text Box 311">
          <a:extLst>
            <a:ext uri="{FF2B5EF4-FFF2-40B4-BE49-F238E27FC236}">
              <a16:creationId xmlns:a16="http://schemas.microsoft.com/office/drawing/2014/main" id="{D75A414C-7239-4C73-B0E7-BBD3116EA7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43" name="Text Box 312">
          <a:extLst>
            <a:ext uri="{FF2B5EF4-FFF2-40B4-BE49-F238E27FC236}">
              <a16:creationId xmlns:a16="http://schemas.microsoft.com/office/drawing/2014/main" id="{5F1482B7-8D5C-49C7-8660-4BEACCD07CE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44" name="Text Box 313">
          <a:extLst>
            <a:ext uri="{FF2B5EF4-FFF2-40B4-BE49-F238E27FC236}">
              <a16:creationId xmlns:a16="http://schemas.microsoft.com/office/drawing/2014/main" id="{522EE836-ADB8-4D72-846E-CAE17A575D5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45" name="Text Box 314">
          <a:extLst>
            <a:ext uri="{FF2B5EF4-FFF2-40B4-BE49-F238E27FC236}">
              <a16:creationId xmlns:a16="http://schemas.microsoft.com/office/drawing/2014/main" id="{663C4BD7-148A-4A8B-8CA8-4D6B5E5EDF0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46" name="Text Box 315">
          <a:extLst>
            <a:ext uri="{FF2B5EF4-FFF2-40B4-BE49-F238E27FC236}">
              <a16:creationId xmlns:a16="http://schemas.microsoft.com/office/drawing/2014/main" id="{F6093527-89F2-4F9F-BE02-FA31C97EB9B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47" name="Text Box 316">
          <a:extLst>
            <a:ext uri="{FF2B5EF4-FFF2-40B4-BE49-F238E27FC236}">
              <a16:creationId xmlns:a16="http://schemas.microsoft.com/office/drawing/2014/main" id="{BE0221E8-3564-45F0-AADC-7D399108DCF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48" name="Text Box 317">
          <a:extLst>
            <a:ext uri="{FF2B5EF4-FFF2-40B4-BE49-F238E27FC236}">
              <a16:creationId xmlns:a16="http://schemas.microsoft.com/office/drawing/2014/main" id="{DB6CFB30-F1D8-45A2-A8C4-83224A9B534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49" name="Text Box 318">
          <a:extLst>
            <a:ext uri="{FF2B5EF4-FFF2-40B4-BE49-F238E27FC236}">
              <a16:creationId xmlns:a16="http://schemas.microsoft.com/office/drawing/2014/main" id="{902655C4-32F9-4936-99FD-85C37262875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50" name="Text Box 319">
          <a:extLst>
            <a:ext uri="{FF2B5EF4-FFF2-40B4-BE49-F238E27FC236}">
              <a16:creationId xmlns:a16="http://schemas.microsoft.com/office/drawing/2014/main" id="{BCD3FB55-1EBE-41A7-BC9A-557FE1F2288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51" name="Text Box 320">
          <a:extLst>
            <a:ext uri="{FF2B5EF4-FFF2-40B4-BE49-F238E27FC236}">
              <a16:creationId xmlns:a16="http://schemas.microsoft.com/office/drawing/2014/main" id="{2AC03316-D8E4-402D-AFA7-8A95514724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52" name="Text Box 321">
          <a:extLst>
            <a:ext uri="{FF2B5EF4-FFF2-40B4-BE49-F238E27FC236}">
              <a16:creationId xmlns:a16="http://schemas.microsoft.com/office/drawing/2014/main" id="{B436A19E-0BC6-4D71-9267-F2A47DA2ED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53" name="Text Box 322">
          <a:extLst>
            <a:ext uri="{FF2B5EF4-FFF2-40B4-BE49-F238E27FC236}">
              <a16:creationId xmlns:a16="http://schemas.microsoft.com/office/drawing/2014/main" id="{C4801D02-3A04-4B79-A65E-EED011A43A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54" name="Text Box 323">
          <a:extLst>
            <a:ext uri="{FF2B5EF4-FFF2-40B4-BE49-F238E27FC236}">
              <a16:creationId xmlns:a16="http://schemas.microsoft.com/office/drawing/2014/main" id="{A6C5D647-4BE1-47B5-A980-393D536BDEA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55" name="Text Box 324">
          <a:extLst>
            <a:ext uri="{FF2B5EF4-FFF2-40B4-BE49-F238E27FC236}">
              <a16:creationId xmlns:a16="http://schemas.microsoft.com/office/drawing/2014/main" id="{8255CE39-AB78-4BA2-8372-A381E5EF98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56" name="Text Box 325">
          <a:extLst>
            <a:ext uri="{FF2B5EF4-FFF2-40B4-BE49-F238E27FC236}">
              <a16:creationId xmlns:a16="http://schemas.microsoft.com/office/drawing/2014/main" id="{0D76BD42-D431-4A48-A966-363AABA6A99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57" name="Text Box 326">
          <a:extLst>
            <a:ext uri="{FF2B5EF4-FFF2-40B4-BE49-F238E27FC236}">
              <a16:creationId xmlns:a16="http://schemas.microsoft.com/office/drawing/2014/main" id="{3C295B20-B0BB-4432-9B56-CF8DB89BA36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58" name="Text Box 327">
          <a:extLst>
            <a:ext uri="{FF2B5EF4-FFF2-40B4-BE49-F238E27FC236}">
              <a16:creationId xmlns:a16="http://schemas.microsoft.com/office/drawing/2014/main" id="{1122D70F-6840-4D95-8927-0DEC1E447AD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59" name="Text Box 328">
          <a:extLst>
            <a:ext uri="{FF2B5EF4-FFF2-40B4-BE49-F238E27FC236}">
              <a16:creationId xmlns:a16="http://schemas.microsoft.com/office/drawing/2014/main" id="{40FA87B3-7461-434B-BC11-B80A3078775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60" name="Text Box 329">
          <a:extLst>
            <a:ext uri="{FF2B5EF4-FFF2-40B4-BE49-F238E27FC236}">
              <a16:creationId xmlns:a16="http://schemas.microsoft.com/office/drawing/2014/main" id="{D7AC9970-7C40-4073-828B-4B6A0AE1140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61" name="Text Box 330">
          <a:extLst>
            <a:ext uri="{FF2B5EF4-FFF2-40B4-BE49-F238E27FC236}">
              <a16:creationId xmlns:a16="http://schemas.microsoft.com/office/drawing/2014/main" id="{671DC532-9F1F-4F12-94DF-9AF86E795D6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62" name="Text Box 331">
          <a:extLst>
            <a:ext uri="{FF2B5EF4-FFF2-40B4-BE49-F238E27FC236}">
              <a16:creationId xmlns:a16="http://schemas.microsoft.com/office/drawing/2014/main" id="{E1361010-6BAA-49C8-BC1E-DD5C66C41EE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63" name="Text Box 332">
          <a:extLst>
            <a:ext uri="{FF2B5EF4-FFF2-40B4-BE49-F238E27FC236}">
              <a16:creationId xmlns:a16="http://schemas.microsoft.com/office/drawing/2014/main" id="{4E117B4A-4CF7-4888-A5AC-ED8448CAA24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64" name="Text Box 333">
          <a:extLst>
            <a:ext uri="{FF2B5EF4-FFF2-40B4-BE49-F238E27FC236}">
              <a16:creationId xmlns:a16="http://schemas.microsoft.com/office/drawing/2014/main" id="{586F315F-1AE3-4621-9D2F-535696D6D0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65" name="Text Box 334">
          <a:extLst>
            <a:ext uri="{FF2B5EF4-FFF2-40B4-BE49-F238E27FC236}">
              <a16:creationId xmlns:a16="http://schemas.microsoft.com/office/drawing/2014/main" id="{ED957DCB-49E7-46EE-9A26-F44E6CEDD18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66" name="Text Box 335">
          <a:extLst>
            <a:ext uri="{FF2B5EF4-FFF2-40B4-BE49-F238E27FC236}">
              <a16:creationId xmlns:a16="http://schemas.microsoft.com/office/drawing/2014/main" id="{65092B99-58FB-4B73-AEE4-7753F36A2D2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67" name="Text Box 336">
          <a:extLst>
            <a:ext uri="{FF2B5EF4-FFF2-40B4-BE49-F238E27FC236}">
              <a16:creationId xmlns:a16="http://schemas.microsoft.com/office/drawing/2014/main" id="{F263FD65-5749-4FCA-9E1B-E09542BC33C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68" name="Text Box 337">
          <a:extLst>
            <a:ext uri="{FF2B5EF4-FFF2-40B4-BE49-F238E27FC236}">
              <a16:creationId xmlns:a16="http://schemas.microsoft.com/office/drawing/2014/main" id="{AA8DD195-A05A-41C7-868E-D3ED090CA88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69" name="Text Box 338">
          <a:extLst>
            <a:ext uri="{FF2B5EF4-FFF2-40B4-BE49-F238E27FC236}">
              <a16:creationId xmlns:a16="http://schemas.microsoft.com/office/drawing/2014/main" id="{FA1C482F-F6DA-4AC9-A7E4-4EFFF2EF065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70" name="Text Box 339">
          <a:extLst>
            <a:ext uri="{FF2B5EF4-FFF2-40B4-BE49-F238E27FC236}">
              <a16:creationId xmlns:a16="http://schemas.microsoft.com/office/drawing/2014/main" id="{98EA6F23-1319-427B-9315-D6AE34B07FB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71" name="Text Box 340">
          <a:extLst>
            <a:ext uri="{FF2B5EF4-FFF2-40B4-BE49-F238E27FC236}">
              <a16:creationId xmlns:a16="http://schemas.microsoft.com/office/drawing/2014/main" id="{7F87FC75-255C-4F42-85F7-0B4CC09506A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72" name="Text Box 341">
          <a:extLst>
            <a:ext uri="{FF2B5EF4-FFF2-40B4-BE49-F238E27FC236}">
              <a16:creationId xmlns:a16="http://schemas.microsoft.com/office/drawing/2014/main" id="{7E5176C2-A003-46B8-87DB-110563B3AB3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73" name="Text Box 342">
          <a:extLst>
            <a:ext uri="{FF2B5EF4-FFF2-40B4-BE49-F238E27FC236}">
              <a16:creationId xmlns:a16="http://schemas.microsoft.com/office/drawing/2014/main" id="{D8B1C753-2F48-4B00-949F-1D5A5EB34F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74" name="Text Box 343">
          <a:extLst>
            <a:ext uri="{FF2B5EF4-FFF2-40B4-BE49-F238E27FC236}">
              <a16:creationId xmlns:a16="http://schemas.microsoft.com/office/drawing/2014/main" id="{24926DB9-2E08-4332-BF04-4E68A8198F0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75" name="Text Box 344">
          <a:extLst>
            <a:ext uri="{FF2B5EF4-FFF2-40B4-BE49-F238E27FC236}">
              <a16:creationId xmlns:a16="http://schemas.microsoft.com/office/drawing/2014/main" id="{B0F8173C-C372-424B-B707-CD119B71A20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76" name="Text Box 345">
          <a:extLst>
            <a:ext uri="{FF2B5EF4-FFF2-40B4-BE49-F238E27FC236}">
              <a16:creationId xmlns:a16="http://schemas.microsoft.com/office/drawing/2014/main" id="{8A16CCE4-1E9E-4D2F-8BA1-97F9A3879D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077" name="Text Box 346">
          <a:extLst>
            <a:ext uri="{FF2B5EF4-FFF2-40B4-BE49-F238E27FC236}">
              <a16:creationId xmlns:a16="http://schemas.microsoft.com/office/drawing/2014/main" id="{0905C1A4-7797-4D7B-B3D2-66FE60C1040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B1986298-70CD-4942-8858-01D90FCF35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794A6703-A111-4E68-B11A-0575510C4B1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80" name="Text Box 3">
          <a:extLst>
            <a:ext uri="{FF2B5EF4-FFF2-40B4-BE49-F238E27FC236}">
              <a16:creationId xmlns:a16="http://schemas.microsoft.com/office/drawing/2014/main" id="{139614D4-B7C0-4D39-8F58-F58842B5988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81" name="Text Box 4">
          <a:extLst>
            <a:ext uri="{FF2B5EF4-FFF2-40B4-BE49-F238E27FC236}">
              <a16:creationId xmlns:a16="http://schemas.microsoft.com/office/drawing/2014/main" id="{BDF6628F-CDB2-49A2-9D7A-9234FC0C7BE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82" name="Text Box 5">
          <a:extLst>
            <a:ext uri="{FF2B5EF4-FFF2-40B4-BE49-F238E27FC236}">
              <a16:creationId xmlns:a16="http://schemas.microsoft.com/office/drawing/2014/main" id="{78F4C785-26C8-496E-BB2E-F314590D6D0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83" name="Text Box 6">
          <a:extLst>
            <a:ext uri="{FF2B5EF4-FFF2-40B4-BE49-F238E27FC236}">
              <a16:creationId xmlns:a16="http://schemas.microsoft.com/office/drawing/2014/main" id="{7C282990-22FB-4B80-9DC3-AFEF27CCF6A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84" name="Text Box 7">
          <a:extLst>
            <a:ext uri="{FF2B5EF4-FFF2-40B4-BE49-F238E27FC236}">
              <a16:creationId xmlns:a16="http://schemas.microsoft.com/office/drawing/2014/main" id="{B392E333-FC9C-4D83-A1F9-6B290AEC2E7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85" name="Text Box 8">
          <a:extLst>
            <a:ext uri="{FF2B5EF4-FFF2-40B4-BE49-F238E27FC236}">
              <a16:creationId xmlns:a16="http://schemas.microsoft.com/office/drawing/2014/main" id="{4E9F96F5-3DFF-4EAE-8ED3-3502AB54DB8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86" name="Text Box 9">
          <a:extLst>
            <a:ext uri="{FF2B5EF4-FFF2-40B4-BE49-F238E27FC236}">
              <a16:creationId xmlns:a16="http://schemas.microsoft.com/office/drawing/2014/main" id="{8135EB7D-00FB-4F69-8141-242C373302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87" name="Text Box 10">
          <a:extLst>
            <a:ext uri="{FF2B5EF4-FFF2-40B4-BE49-F238E27FC236}">
              <a16:creationId xmlns:a16="http://schemas.microsoft.com/office/drawing/2014/main" id="{1A41EE4C-930F-4068-A7BA-05A7D718760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88" name="Text Box 11">
          <a:extLst>
            <a:ext uri="{FF2B5EF4-FFF2-40B4-BE49-F238E27FC236}">
              <a16:creationId xmlns:a16="http://schemas.microsoft.com/office/drawing/2014/main" id="{3279F32D-1545-49A8-9BCA-5C90B5AF914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89" name="Text Box 12">
          <a:extLst>
            <a:ext uri="{FF2B5EF4-FFF2-40B4-BE49-F238E27FC236}">
              <a16:creationId xmlns:a16="http://schemas.microsoft.com/office/drawing/2014/main" id="{DA1ADB89-9B3B-4A74-B2D6-02B694632FF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90" name="Text Box 13">
          <a:extLst>
            <a:ext uri="{FF2B5EF4-FFF2-40B4-BE49-F238E27FC236}">
              <a16:creationId xmlns:a16="http://schemas.microsoft.com/office/drawing/2014/main" id="{60103A50-2DD6-4DD6-AB9B-E258AB9B528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91" name="Text Box 14">
          <a:extLst>
            <a:ext uri="{FF2B5EF4-FFF2-40B4-BE49-F238E27FC236}">
              <a16:creationId xmlns:a16="http://schemas.microsoft.com/office/drawing/2014/main" id="{82932489-051D-40C9-9B21-B653D10C9DB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92" name="Text Box 15">
          <a:extLst>
            <a:ext uri="{FF2B5EF4-FFF2-40B4-BE49-F238E27FC236}">
              <a16:creationId xmlns:a16="http://schemas.microsoft.com/office/drawing/2014/main" id="{F3ED139B-BD83-446D-A5A3-EF015875079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93" name="Text Box 16">
          <a:extLst>
            <a:ext uri="{FF2B5EF4-FFF2-40B4-BE49-F238E27FC236}">
              <a16:creationId xmlns:a16="http://schemas.microsoft.com/office/drawing/2014/main" id="{369A4F22-F3B0-4E51-B4C0-604F7F8407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94" name="Text Box 17">
          <a:extLst>
            <a:ext uri="{FF2B5EF4-FFF2-40B4-BE49-F238E27FC236}">
              <a16:creationId xmlns:a16="http://schemas.microsoft.com/office/drawing/2014/main" id="{B05C84CF-0819-425D-A931-C2E525D2D6C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95" name="Text Box 18">
          <a:extLst>
            <a:ext uri="{FF2B5EF4-FFF2-40B4-BE49-F238E27FC236}">
              <a16:creationId xmlns:a16="http://schemas.microsoft.com/office/drawing/2014/main" id="{D93FB208-9C47-4C63-81E0-2B44F9E8D1B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96" name="Text Box 19">
          <a:extLst>
            <a:ext uri="{FF2B5EF4-FFF2-40B4-BE49-F238E27FC236}">
              <a16:creationId xmlns:a16="http://schemas.microsoft.com/office/drawing/2014/main" id="{6B23FA28-268F-4CA1-B561-B21C45C1A81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97" name="Text Box 20">
          <a:extLst>
            <a:ext uri="{FF2B5EF4-FFF2-40B4-BE49-F238E27FC236}">
              <a16:creationId xmlns:a16="http://schemas.microsoft.com/office/drawing/2014/main" id="{4B6EA354-FE0A-4488-B384-2B1E62508F9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98" name="Text Box 21">
          <a:extLst>
            <a:ext uri="{FF2B5EF4-FFF2-40B4-BE49-F238E27FC236}">
              <a16:creationId xmlns:a16="http://schemas.microsoft.com/office/drawing/2014/main" id="{B9D057CC-4605-43DF-A096-B1C84B7934D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099" name="Text Box 22">
          <a:extLst>
            <a:ext uri="{FF2B5EF4-FFF2-40B4-BE49-F238E27FC236}">
              <a16:creationId xmlns:a16="http://schemas.microsoft.com/office/drawing/2014/main" id="{FDE7F22C-891F-4148-8F11-6E8E24504E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00" name="Text Box 23">
          <a:extLst>
            <a:ext uri="{FF2B5EF4-FFF2-40B4-BE49-F238E27FC236}">
              <a16:creationId xmlns:a16="http://schemas.microsoft.com/office/drawing/2014/main" id="{8BD01EBF-602F-4523-8E2F-C7CE70EB465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01" name="Text Box 24">
          <a:extLst>
            <a:ext uri="{FF2B5EF4-FFF2-40B4-BE49-F238E27FC236}">
              <a16:creationId xmlns:a16="http://schemas.microsoft.com/office/drawing/2014/main" id="{EF1C66C9-4DBF-472E-866E-DDA06DB3D08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02" name="Text Box 25">
          <a:extLst>
            <a:ext uri="{FF2B5EF4-FFF2-40B4-BE49-F238E27FC236}">
              <a16:creationId xmlns:a16="http://schemas.microsoft.com/office/drawing/2014/main" id="{350B53FB-89A4-42A5-90EF-6A403110E1E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03" name="Text Box 26">
          <a:extLst>
            <a:ext uri="{FF2B5EF4-FFF2-40B4-BE49-F238E27FC236}">
              <a16:creationId xmlns:a16="http://schemas.microsoft.com/office/drawing/2014/main" id="{B0BC2F7A-F65D-45D2-A689-532EF31788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04" name="Text Box 27">
          <a:extLst>
            <a:ext uri="{FF2B5EF4-FFF2-40B4-BE49-F238E27FC236}">
              <a16:creationId xmlns:a16="http://schemas.microsoft.com/office/drawing/2014/main" id="{664AF346-EF1A-4A2B-AB31-96A65B21F0A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05" name="Text Box 28">
          <a:extLst>
            <a:ext uri="{FF2B5EF4-FFF2-40B4-BE49-F238E27FC236}">
              <a16:creationId xmlns:a16="http://schemas.microsoft.com/office/drawing/2014/main" id="{00A711C0-9C9A-4B40-9BC7-5EFF63B7F60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06" name="Text Box 29">
          <a:extLst>
            <a:ext uri="{FF2B5EF4-FFF2-40B4-BE49-F238E27FC236}">
              <a16:creationId xmlns:a16="http://schemas.microsoft.com/office/drawing/2014/main" id="{90C24161-ED89-46A0-ADFD-E45C012A3EC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07" name="Text Box 30">
          <a:extLst>
            <a:ext uri="{FF2B5EF4-FFF2-40B4-BE49-F238E27FC236}">
              <a16:creationId xmlns:a16="http://schemas.microsoft.com/office/drawing/2014/main" id="{F8DDC4B4-1BF9-4347-91DA-DBDEA9918A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08" name="Text Box 31">
          <a:extLst>
            <a:ext uri="{FF2B5EF4-FFF2-40B4-BE49-F238E27FC236}">
              <a16:creationId xmlns:a16="http://schemas.microsoft.com/office/drawing/2014/main" id="{7AD6CDC8-2D8D-4D91-9EC3-12C4E11779B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09" name="Text Box 32">
          <a:extLst>
            <a:ext uri="{FF2B5EF4-FFF2-40B4-BE49-F238E27FC236}">
              <a16:creationId xmlns:a16="http://schemas.microsoft.com/office/drawing/2014/main" id="{966D4E6B-D76C-490F-816E-C8476A38077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10" name="Text Box 33">
          <a:extLst>
            <a:ext uri="{FF2B5EF4-FFF2-40B4-BE49-F238E27FC236}">
              <a16:creationId xmlns:a16="http://schemas.microsoft.com/office/drawing/2014/main" id="{9D491466-F4F2-485C-BAF0-123471D4BD9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11" name="Text Box 34">
          <a:extLst>
            <a:ext uri="{FF2B5EF4-FFF2-40B4-BE49-F238E27FC236}">
              <a16:creationId xmlns:a16="http://schemas.microsoft.com/office/drawing/2014/main" id="{32332EAC-2CBD-4BB7-9AE1-2B01BFC1028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12" name="Text Box 35">
          <a:extLst>
            <a:ext uri="{FF2B5EF4-FFF2-40B4-BE49-F238E27FC236}">
              <a16:creationId xmlns:a16="http://schemas.microsoft.com/office/drawing/2014/main" id="{64774A67-D20D-463C-8F4E-E50BB874DB5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13" name="Text Box 36">
          <a:extLst>
            <a:ext uri="{FF2B5EF4-FFF2-40B4-BE49-F238E27FC236}">
              <a16:creationId xmlns:a16="http://schemas.microsoft.com/office/drawing/2014/main" id="{77FDEF4E-80A5-4FBB-B367-268BD75B1F9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14" name="Text Box 37">
          <a:extLst>
            <a:ext uri="{FF2B5EF4-FFF2-40B4-BE49-F238E27FC236}">
              <a16:creationId xmlns:a16="http://schemas.microsoft.com/office/drawing/2014/main" id="{9C0697CD-81E9-48F4-A40C-AC6C66CA0F6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15" name="Text Box 38">
          <a:extLst>
            <a:ext uri="{FF2B5EF4-FFF2-40B4-BE49-F238E27FC236}">
              <a16:creationId xmlns:a16="http://schemas.microsoft.com/office/drawing/2014/main" id="{7ACBB262-57FD-4A79-8538-516B8866F39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16" name="Text Box 39">
          <a:extLst>
            <a:ext uri="{FF2B5EF4-FFF2-40B4-BE49-F238E27FC236}">
              <a16:creationId xmlns:a16="http://schemas.microsoft.com/office/drawing/2014/main" id="{C5ACF32B-A265-4E4D-9ED0-C4D36AFBE08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17" name="Text Box 40">
          <a:extLst>
            <a:ext uri="{FF2B5EF4-FFF2-40B4-BE49-F238E27FC236}">
              <a16:creationId xmlns:a16="http://schemas.microsoft.com/office/drawing/2014/main" id="{374681EB-7DED-45A3-9C61-7E0C737094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18" name="Text Box 41">
          <a:extLst>
            <a:ext uri="{FF2B5EF4-FFF2-40B4-BE49-F238E27FC236}">
              <a16:creationId xmlns:a16="http://schemas.microsoft.com/office/drawing/2014/main" id="{A426F83D-A77E-4778-950D-FFC22FCDE25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19" name="Text Box 42">
          <a:extLst>
            <a:ext uri="{FF2B5EF4-FFF2-40B4-BE49-F238E27FC236}">
              <a16:creationId xmlns:a16="http://schemas.microsoft.com/office/drawing/2014/main" id="{DF4CCDE3-776D-4993-B494-14D17A0067A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20" name="Text Box 43">
          <a:extLst>
            <a:ext uri="{FF2B5EF4-FFF2-40B4-BE49-F238E27FC236}">
              <a16:creationId xmlns:a16="http://schemas.microsoft.com/office/drawing/2014/main" id="{C2407947-245C-41EB-8F98-EEAA140BCD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21" name="Text Box 44">
          <a:extLst>
            <a:ext uri="{FF2B5EF4-FFF2-40B4-BE49-F238E27FC236}">
              <a16:creationId xmlns:a16="http://schemas.microsoft.com/office/drawing/2014/main" id="{246B32E0-74DA-429A-814A-EF1E435FFB9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22" name="Text Box 45">
          <a:extLst>
            <a:ext uri="{FF2B5EF4-FFF2-40B4-BE49-F238E27FC236}">
              <a16:creationId xmlns:a16="http://schemas.microsoft.com/office/drawing/2014/main" id="{5EAE414A-8504-4691-AA8D-ECD3691CC4C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23" name="Text Box 46">
          <a:extLst>
            <a:ext uri="{FF2B5EF4-FFF2-40B4-BE49-F238E27FC236}">
              <a16:creationId xmlns:a16="http://schemas.microsoft.com/office/drawing/2014/main" id="{E366FC75-BDFB-4117-B1B5-F88103531B5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24" name="Text Box 47">
          <a:extLst>
            <a:ext uri="{FF2B5EF4-FFF2-40B4-BE49-F238E27FC236}">
              <a16:creationId xmlns:a16="http://schemas.microsoft.com/office/drawing/2014/main" id="{AD19924B-03EB-4177-BBB5-3C432E66C8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25" name="Text Box 48">
          <a:extLst>
            <a:ext uri="{FF2B5EF4-FFF2-40B4-BE49-F238E27FC236}">
              <a16:creationId xmlns:a16="http://schemas.microsoft.com/office/drawing/2014/main" id="{88C1E712-7310-48B7-9A42-4578725562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26" name="Text Box 49">
          <a:extLst>
            <a:ext uri="{FF2B5EF4-FFF2-40B4-BE49-F238E27FC236}">
              <a16:creationId xmlns:a16="http://schemas.microsoft.com/office/drawing/2014/main" id="{FAB0C42B-9D56-482C-9C00-4C579147C2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27" name="Text Box 50">
          <a:extLst>
            <a:ext uri="{FF2B5EF4-FFF2-40B4-BE49-F238E27FC236}">
              <a16:creationId xmlns:a16="http://schemas.microsoft.com/office/drawing/2014/main" id="{BD7F59E2-8456-4F9A-BEEB-258B07D1AE9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28" name="Text Box 51">
          <a:extLst>
            <a:ext uri="{FF2B5EF4-FFF2-40B4-BE49-F238E27FC236}">
              <a16:creationId xmlns:a16="http://schemas.microsoft.com/office/drawing/2014/main" id="{181F895B-BC5A-4DB1-8A45-F05784326DF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29" name="Text Box 52">
          <a:extLst>
            <a:ext uri="{FF2B5EF4-FFF2-40B4-BE49-F238E27FC236}">
              <a16:creationId xmlns:a16="http://schemas.microsoft.com/office/drawing/2014/main" id="{50FDFEB8-B33B-4DF1-82D8-BE106ABCC95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30" name="Text Box 53">
          <a:extLst>
            <a:ext uri="{FF2B5EF4-FFF2-40B4-BE49-F238E27FC236}">
              <a16:creationId xmlns:a16="http://schemas.microsoft.com/office/drawing/2014/main" id="{3FC8BC41-8BC1-414E-A35E-C88EACB10DD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31" name="Text Box 54">
          <a:extLst>
            <a:ext uri="{FF2B5EF4-FFF2-40B4-BE49-F238E27FC236}">
              <a16:creationId xmlns:a16="http://schemas.microsoft.com/office/drawing/2014/main" id="{26F52623-0B14-4A1E-8CE7-EB2D36F22B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32" name="Text Box 55">
          <a:extLst>
            <a:ext uri="{FF2B5EF4-FFF2-40B4-BE49-F238E27FC236}">
              <a16:creationId xmlns:a16="http://schemas.microsoft.com/office/drawing/2014/main" id="{9AD2AC13-0BDB-49F3-A68B-BFC3E0466B6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33" name="Text Box 56">
          <a:extLst>
            <a:ext uri="{FF2B5EF4-FFF2-40B4-BE49-F238E27FC236}">
              <a16:creationId xmlns:a16="http://schemas.microsoft.com/office/drawing/2014/main" id="{4B825621-3186-468F-AF23-098B6EA576E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34" name="Text Box 57">
          <a:extLst>
            <a:ext uri="{FF2B5EF4-FFF2-40B4-BE49-F238E27FC236}">
              <a16:creationId xmlns:a16="http://schemas.microsoft.com/office/drawing/2014/main" id="{F495D03F-5F9A-4846-A544-4A073F44116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35" name="Text Box 58">
          <a:extLst>
            <a:ext uri="{FF2B5EF4-FFF2-40B4-BE49-F238E27FC236}">
              <a16:creationId xmlns:a16="http://schemas.microsoft.com/office/drawing/2014/main" id="{D580D5C0-A048-42C1-8FC2-6F66E60E32B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36" name="Text Box 59">
          <a:extLst>
            <a:ext uri="{FF2B5EF4-FFF2-40B4-BE49-F238E27FC236}">
              <a16:creationId xmlns:a16="http://schemas.microsoft.com/office/drawing/2014/main" id="{5C60B336-3E74-4E90-BAFC-271F3375129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37" name="Text Box 60">
          <a:extLst>
            <a:ext uri="{FF2B5EF4-FFF2-40B4-BE49-F238E27FC236}">
              <a16:creationId xmlns:a16="http://schemas.microsoft.com/office/drawing/2014/main" id="{D6C21990-73AD-442E-9862-479A6DA900B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38" name="Text Box 61">
          <a:extLst>
            <a:ext uri="{FF2B5EF4-FFF2-40B4-BE49-F238E27FC236}">
              <a16:creationId xmlns:a16="http://schemas.microsoft.com/office/drawing/2014/main" id="{D7B8AD90-C796-4C25-AF9E-8008C4FED23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39" name="Text Box 62">
          <a:extLst>
            <a:ext uri="{FF2B5EF4-FFF2-40B4-BE49-F238E27FC236}">
              <a16:creationId xmlns:a16="http://schemas.microsoft.com/office/drawing/2014/main" id="{0685B1C4-F986-41B9-BB08-FC2DF32C528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40" name="Text Box 63">
          <a:extLst>
            <a:ext uri="{FF2B5EF4-FFF2-40B4-BE49-F238E27FC236}">
              <a16:creationId xmlns:a16="http://schemas.microsoft.com/office/drawing/2014/main" id="{BFEB528E-49DA-48CE-91D1-4D03D85E155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41" name="Text Box 64">
          <a:extLst>
            <a:ext uri="{FF2B5EF4-FFF2-40B4-BE49-F238E27FC236}">
              <a16:creationId xmlns:a16="http://schemas.microsoft.com/office/drawing/2014/main" id="{300E8367-9A6A-42CE-B4B6-2835AF8BE57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42" name="Text Box 65">
          <a:extLst>
            <a:ext uri="{FF2B5EF4-FFF2-40B4-BE49-F238E27FC236}">
              <a16:creationId xmlns:a16="http://schemas.microsoft.com/office/drawing/2014/main" id="{2F5A58D0-A4C9-47B3-83AC-5A1E51B8AD2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43" name="Text Box 66">
          <a:extLst>
            <a:ext uri="{FF2B5EF4-FFF2-40B4-BE49-F238E27FC236}">
              <a16:creationId xmlns:a16="http://schemas.microsoft.com/office/drawing/2014/main" id="{ABB3B92C-47F2-42A3-BD0B-C384E651F46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44" name="Text Box 67">
          <a:extLst>
            <a:ext uri="{FF2B5EF4-FFF2-40B4-BE49-F238E27FC236}">
              <a16:creationId xmlns:a16="http://schemas.microsoft.com/office/drawing/2014/main" id="{E372FBD5-73AF-4BE0-AFB9-51D34A85525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45" name="Text Box 68">
          <a:extLst>
            <a:ext uri="{FF2B5EF4-FFF2-40B4-BE49-F238E27FC236}">
              <a16:creationId xmlns:a16="http://schemas.microsoft.com/office/drawing/2014/main" id="{39CEEC3F-92AA-49BB-8D85-5F2EB179457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46" name="Text Box 69">
          <a:extLst>
            <a:ext uri="{FF2B5EF4-FFF2-40B4-BE49-F238E27FC236}">
              <a16:creationId xmlns:a16="http://schemas.microsoft.com/office/drawing/2014/main" id="{0FEF7FE3-40AD-4C90-8EEF-4B0D94121C3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47" name="Text Box 70">
          <a:extLst>
            <a:ext uri="{FF2B5EF4-FFF2-40B4-BE49-F238E27FC236}">
              <a16:creationId xmlns:a16="http://schemas.microsoft.com/office/drawing/2014/main" id="{802C4D00-6B45-4240-A756-D7CDEA26220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48" name="Text Box 71">
          <a:extLst>
            <a:ext uri="{FF2B5EF4-FFF2-40B4-BE49-F238E27FC236}">
              <a16:creationId xmlns:a16="http://schemas.microsoft.com/office/drawing/2014/main" id="{BE6842A9-F5F7-49C6-84CE-CF2DF09079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49" name="Text Box 72">
          <a:extLst>
            <a:ext uri="{FF2B5EF4-FFF2-40B4-BE49-F238E27FC236}">
              <a16:creationId xmlns:a16="http://schemas.microsoft.com/office/drawing/2014/main" id="{410A9744-7448-4BD3-B962-78D5F07AAB9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50" name="Text Box 73">
          <a:extLst>
            <a:ext uri="{FF2B5EF4-FFF2-40B4-BE49-F238E27FC236}">
              <a16:creationId xmlns:a16="http://schemas.microsoft.com/office/drawing/2014/main" id="{3CAC2249-CA18-4135-B59E-29E2A7B636B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51" name="Text Box 74">
          <a:extLst>
            <a:ext uri="{FF2B5EF4-FFF2-40B4-BE49-F238E27FC236}">
              <a16:creationId xmlns:a16="http://schemas.microsoft.com/office/drawing/2014/main" id="{7C8FA0C6-4B67-429B-9654-29D149B5C0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52" name="Text Box 75">
          <a:extLst>
            <a:ext uri="{FF2B5EF4-FFF2-40B4-BE49-F238E27FC236}">
              <a16:creationId xmlns:a16="http://schemas.microsoft.com/office/drawing/2014/main" id="{0DE218CC-8C44-43E5-A6AD-E4FCBED4D85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53" name="Text Box 76">
          <a:extLst>
            <a:ext uri="{FF2B5EF4-FFF2-40B4-BE49-F238E27FC236}">
              <a16:creationId xmlns:a16="http://schemas.microsoft.com/office/drawing/2014/main" id="{225A6238-6997-439F-942A-09077C454DC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54" name="Text Box 77">
          <a:extLst>
            <a:ext uri="{FF2B5EF4-FFF2-40B4-BE49-F238E27FC236}">
              <a16:creationId xmlns:a16="http://schemas.microsoft.com/office/drawing/2014/main" id="{8E18AD4E-1B42-49E6-988E-05E4E65FF1F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55" name="Text Box 78">
          <a:extLst>
            <a:ext uri="{FF2B5EF4-FFF2-40B4-BE49-F238E27FC236}">
              <a16:creationId xmlns:a16="http://schemas.microsoft.com/office/drawing/2014/main" id="{D4B9EA04-23E6-4CD7-872B-630109AECD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56" name="Text Box 79">
          <a:extLst>
            <a:ext uri="{FF2B5EF4-FFF2-40B4-BE49-F238E27FC236}">
              <a16:creationId xmlns:a16="http://schemas.microsoft.com/office/drawing/2014/main" id="{53F64B36-4CCF-498B-B2BD-2664A292B45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57" name="Text Box 80">
          <a:extLst>
            <a:ext uri="{FF2B5EF4-FFF2-40B4-BE49-F238E27FC236}">
              <a16:creationId xmlns:a16="http://schemas.microsoft.com/office/drawing/2014/main" id="{6B14FFB4-EDE6-40A1-BA06-6E48BAFA976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58" name="Text Box 81">
          <a:extLst>
            <a:ext uri="{FF2B5EF4-FFF2-40B4-BE49-F238E27FC236}">
              <a16:creationId xmlns:a16="http://schemas.microsoft.com/office/drawing/2014/main" id="{FC61C758-52E3-45D9-B5EF-657845083B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59" name="Text Box 82">
          <a:extLst>
            <a:ext uri="{FF2B5EF4-FFF2-40B4-BE49-F238E27FC236}">
              <a16:creationId xmlns:a16="http://schemas.microsoft.com/office/drawing/2014/main" id="{5B2E27C0-A07D-4683-ADCD-6FD3FEFEFD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60" name="Text Box 83">
          <a:extLst>
            <a:ext uri="{FF2B5EF4-FFF2-40B4-BE49-F238E27FC236}">
              <a16:creationId xmlns:a16="http://schemas.microsoft.com/office/drawing/2014/main" id="{E9DF0BA2-BED5-4759-894F-15F6C9AB456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61" name="Text Box 84">
          <a:extLst>
            <a:ext uri="{FF2B5EF4-FFF2-40B4-BE49-F238E27FC236}">
              <a16:creationId xmlns:a16="http://schemas.microsoft.com/office/drawing/2014/main" id="{EE3FEFE8-8004-4159-8653-D991EF03D85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62" name="Text Box 85">
          <a:extLst>
            <a:ext uri="{FF2B5EF4-FFF2-40B4-BE49-F238E27FC236}">
              <a16:creationId xmlns:a16="http://schemas.microsoft.com/office/drawing/2014/main" id="{C09BC9B0-C54C-43A4-859C-4721D223C29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63" name="Text Box 86">
          <a:extLst>
            <a:ext uri="{FF2B5EF4-FFF2-40B4-BE49-F238E27FC236}">
              <a16:creationId xmlns:a16="http://schemas.microsoft.com/office/drawing/2014/main" id="{B550C143-3FCB-4811-9C97-0393E988C8F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64" name="Text Box 87">
          <a:extLst>
            <a:ext uri="{FF2B5EF4-FFF2-40B4-BE49-F238E27FC236}">
              <a16:creationId xmlns:a16="http://schemas.microsoft.com/office/drawing/2014/main" id="{9D851BBB-E0B4-4AA6-821D-E03F6C1AEEF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65" name="Text Box 88">
          <a:extLst>
            <a:ext uri="{FF2B5EF4-FFF2-40B4-BE49-F238E27FC236}">
              <a16:creationId xmlns:a16="http://schemas.microsoft.com/office/drawing/2014/main" id="{83B5B831-97CE-46A4-A820-0E6E01E11CA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66" name="Text Box 89">
          <a:extLst>
            <a:ext uri="{FF2B5EF4-FFF2-40B4-BE49-F238E27FC236}">
              <a16:creationId xmlns:a16="http://schemas.microsoft.com/office/drawing/2014/main" id="{07758387-CE32-44DC-BEB3-28739E2D680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67" name="Text Box 90">
          <a:extLst>
            <a:ext uri="{FF2B5EF4-FFF2-40B4-BE49-F238E27FC236}">
              <a16:creationId xmlns:a16="http://schemas.microsoft.com/office/drawing/2014/main" id="{E7ADC2DC-3E3F-485D-BB11-B239D4FED1C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68" name="Text Box 91">
          <a:extLst>
            <a:ext uri="{FF2B5EF4-FFF2-40B4-BE49-F238E27FC236}">
              <a16:creationId xmlns:a16="http://schemas.microsoft.com/office/drawing/2014/main" id="{FEDC91D1-16E9-4A4C-B3BB-0B7DD8F5274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69" name="Text Box 92">
          <a:extLst>
            <a:ext uri="{FF2B5EF4-FFF2-40B4-BE49-F238E27FC236}">
              <a16:creationId xmlns:a16="http://schemas.microsoft.com/office/drawing/2014/main" id="{E2595DF3-5197-40B1-9785-A87669581DB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70" name="Text Box 93">
          <a:extLst>
            <a:ext uri="{FF2B5EF4-FFF2-40B4-BE49-F238E27FC236}">
              <a16:creationId xmlns:a16="http://schemas.microsoft.com/office/drawing/2014/main" id="{F2752687-E963-4577-A5AB-E5F9C719743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71" name="Text Box 94">
          <a:extLst>
            <a:ext uri="{FF2B5EF4-FFF2-40B4-BE49-F238E27FC236}">
              <a16:creationId xmlns:a16="http://schemas.microsoft.com/office/drawing/2014/main" id="{2A05698B-12E6-42BE-B9B7-6D9DF8F1E7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72" name="Text Box 95">
          <a:extLst>
            <a:ext uri="{FF2B5EF4-FFF2-40B4-BE49-F238E27FC236}">
              <a16:creationId xmlns:a16="http://schemas.microsoft.com/office/drawing/2014/main" id="{F2E84B6B-84DF-497C-AB5D-5A5A446A35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73" name="Text Box 96">
          <a:extLst>
            <a:ext uri="{FF2B5EF4-FFF2-40B4-BE49-F238E27FC236}">
              <a16:creationId xmlns:a16="http://schemas.microsoft.com/office/drawing/2014/main" id="{8E44CD0C-099D-4AA4-8D3F-04E91C22C3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74" name="Text Box 97">
          <a:extLst>
            <a:ext uri="{FF2B5EF4-FFF2-40B4-BE49-F238E27FC236}">
              <a16:creationId xmlns:a16="http://schemas.microsoft.com/office/drawing/2014/main" id="{27494C6E-0D78-46E0-B941-2EC6958E8AA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75" name="Text Box 98">
          <a:extLst>
            <a:ext uri="{FF2B5EF4-FFF2-40B4-BE49-F238E27FC236}">
              <a16:creationId xmlns:a16="http://schemas.microsoft.com/office/drawing/2014/main" id="{183EE2C4-AAE8-4E98-9D03-6D7E290BF6B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76" name="Text Box 99">
          <a:extLst>
            <a:ext uri="{FF2B5EF4-FFF2-40B4-BE49-F238E27FC236}">
              <a16:creationId xmlns:a16="http://schemas.microsoft.com/office/drawing/2014/main" id="{6B4458BC-53AA-4129-A581-A251621B18F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77" name="Text Box 100">
          <a:extLst>
            <a:ext uri="{FF2B5EF4-FFF2-40B4-BE49-F238E27FC236}">
              <a16:creationId xmlns:a16="http://schemas.microsoft.com/office/drawing/2014/main" id="{D9C46BA4-D381-4B8F-B5E8-FA03EE93755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78" name="Text Box 101">
          <a:extLst>
            <a:ext uri="{FF2B5EF4-FFF2-40B4-BE49-F238E27FC236}">
              <a16:creationId xmlns:a16="http://schemas.microsoft.com/office/drawing/2014/main" id="{97D8AF58-2F8B-4955-9416-8E7942B09D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79" name="Text Box 102">
          <a:extLst>
            <a:ext uri="{FF2B5EF4-FFF2-40B4-BE49-F238E27FC236}">
              <a16:creationId xmlns:a16="http://schemas.microsoft.com/office/drawing/2014/main" id="{FDFBD08E-EA29-4FA8-B301-D7520B794E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80" name="Text Box 103">
          <a:extLst>
            <a:ext uri="{FF2B5EF4-FFF2-40B4-BE49-F238E27FC236}">
              <a16:creationId xmlns:a16="http://schemas.microsoft.com/office/drawing/2014/main" id="{65BA7A3D-D435-4AA7-89A7-40B922A19A1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81" name="Text Box 104">
          <a:extLst>
            <a:ext uri="{FF2B5EF4-FFF2-40B4-BE49-F238E27FC236}">
              <a16:creationId xmlns:a16="http://schemas.microsoft.com/office/drawing/2014/main" id="{6E0F9764-3C9D-4EEF-92E0-598600C9985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82" name="Text Box 105">
          <a:extLst>
            <a:ext uri="{FF2B5EF4-FFF2-40B4-BE49-F238E27FC236}">
              <a16:creationId xmlns:a16="http://schemas.microsoft.com/office/drawing/2014/main" id="{EC25D467-9881-4A2B-8A88-2BE3A667DF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83" name="Text Box 106">
          <a:extLst>
            <a:ext uri="{FF2B5EF4-FFF2-40B4-BE49-F238E27FC236}">
              <a16:creationId xmlns:a16="http://schemas.microsoft.com/office/drawing/2014/main" id="{2957CC37-62B2-4352-870F-F5DA32DE57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84" name="Text Box 107">
          <a:extLst>
            <a:ext uri="{FF2B5EF4-FFF2-40B4-BE49-F238E27FC236}">
              <a16:creationId xmlns:a16="http://schemas.microsoft.com/office/drawing/2014/main" id="{4F921B7E-348F-4AF1-A75C-F397474BFD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85" name="Text Box 108">
          <a:extLst>
            <a:ext uri="{FF2B5EF4-FFF2-40B4-BE49-F238E27FC236}">
              <a16:creationId xmlns:a16="http://schemas.microsoft.com/office/drawing/2014/main" id="{2F17D0B1-E4DF-412C-B3BA-783479EF33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86" name="Text Box 109">
          <a:extLst>
            <a:ext uri="{FF2B5EF4-FFF2-40B4-BE49-F238E27FC236}">
              <a16:creationId xmlns:a16="http://schemas.microsoft.com/office/drawing/2014/main" id="{DC8473AD-BD69-49DB-B11D-4F15F3502F1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87" name="Text Box 110">
          <a:extLst>
            <a:ext uri="{FF2B5EF4-FFF2-40B4-BE49-F238E27FC236}">
              <a16:creationId xmlns:a16="http://schemas.microsoft.com/office/drawing/2014/main" id="{D5EEE247-29A6-4CDC-9335-3BC1E5A2B20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88" name="Text Box 111">
          <a:extLst>
            <a:ext uri="{FF2B5EF4-FFF2-40B4-BE49-F238E27FC236}">
              <a16:creationId xmlns:a16="http://schemas.microsoft.com/office/drawing/2014/main" id="{905624DA-3B63-4B3E-8976-CE6E9FF70B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89" name="Text Box 112">
          <a:extLst>
            <a:ext uri="{FF2B5EF4-FFF2-40B4-BE49-F238E27FC236}">
              <a16:creationId xmlns:a16="http://schemas.microsoft.com/office/drawing/2014/main" id="{F55A328B-0651-42F7-BD35-6789DA022C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90" name="Text Box 113">
          <a:extLst>
            <a:ext uri="{FF2B5EF4-FFF2-40B4-BE49-F238E27FC236}">
              <a16:creationId xmlns:a16="http://schemas.microsoft.com/office/drawing/2014/main" id="{426560B1-A85C-4F51-850A-60A91C6A522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91" name="Text Box 114">
          <a:extLst>
            <a:ext uri="{FF2B5EF4-FFF2-40B4-BE49-F238E27FC236}">
              <a16:creationId xmlns:a16="http://schemas.microsoft.com/office/drawing/2014/main" id="{20354637-B626-4DDA-A4E3-537A11AD579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92" name="Text Box 115">
          <a:extLst>
            <a:ext uri="{FF2B5EF4-FFF2-40B4-BE49-F238E27FC236}">
              <a16:creationId xmlns:a16="http://schemas.microsoft.com/office/drawing/2014/main" id="{62E432CC-C52A-4053-A5CD-E6D25A479B9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93" name="Text Box 116">
          <a:extLst>
            <a:ext uri="{FF2B5EF4-FFF2-40B4-BE49-F238E27FC236}">
              <a16:creationId xmlns:a16="http://schemas.microsoft.com/office/drawing/2014/main" id="{7CACC490-116E-41A1-9DBD-D374B227ED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94" name="Text Box 117">
          <a:extLst>
            <a:ext uri="{FF2B5EF4-FFF2-40B4-BE49-F238E27FC236}">
              <a16:creationId xmlns:a16="http://schemas.microsoft.com/office/drawing/2014/main" id="{8144BF69-176A-4434-8CF5-378649B7A97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95" name="Text Box 118">
          <a:extLst>
            <a:ext uri="{FF2B5EF4-FFF2-40B4-BE49-F238E27FC236}">
              <a16:creationId xmlns:a16="http://schemas.microsoft.com/office/drawing/2014/main" id="{102667E6-5BCC-40CC-8C83-8DA95DFC65C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96" name="Text Box 119">
          <a:extLst>
            <a:ext uri="{FF2B5EF4-FFF2-40B4-BE49-F238E27FC236}">
              <a16:creationId xmlns:a16="http://schemas.microsoft.com/office/drawing/2014/main" id="{125F4423-9E60-470A-87B0-E5D3E73A81A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97" name="Text Box 120">
          <a:extLst>
            <a:ext uri="{FF2B5EF4-FFF2-40B4-BE49-F238E27FC236}">
              <a16:creationId xmlns:a16="http://schemas.microsoft.com/office/drawing/2014/main" id="{D4C0BDBF-17CD-440F-91E0-C48852284B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98" name="Text Box 121">
          <a:extLst>
            <a:ext uri="{FF2B5EF4-FFF2-40B4-BE49-F238E27FC236}">
              <a16:creationId xmlns:a16="http://schemas.microsoft.com/office/drawing/2014/main" id="{5185C2D0-4D2A-49D1-8F86-54F9E5F6692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199" name="Text Box 122">
          <a:extLst>
            <a:ext uri="{FF2B5EF4-FFF2-40B4-BE49-F238E27FC236}">
              <a16:creationId xmlns:a16="http://schemas.microsoft.com/office/drawing/2014/main" id="{A9B4905A-32F0-46F9-B7F8-5F50C989169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00" name="Text Box 123">
          <a:extLst>
            <a:ext uri="{FF2B5EF4-FFF2-40B4-BE49-F238E27FC236}">
              <a16:creationId xmlns:a16="http://schemas.microsoft.com/office/drawing/2014/main" id="{94F70B5F-BE1F-4DA5-B29C-4C341C3CCD8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01" name="Text Box 124">
          <a:extLst>
            <a:ext uri="{FF2B5EF4-FFF2-40B4-BE49-F238E27FC236}">
              <a16:creationId xmlns:a16="http://schemas.microsoft.com/office/drawing/2014/main" id="{11ECB45C-458A-46BA-9679-9F139787A7C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02" name="Text Box 125">
          <a:extLst>
            <a:ext uri="{FF2B5EF4-FFF2-40B4-BE49-F238E27FC236}">
              <a16:creationId xmlns:a16="http://schemas.microsoft.com/office/drawing/2014/main" id="{BB991BDA-1686-472D-8A48-4A0595A3111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03" name="Text Box 126">
          <a:extLst>
            <a:ext uri="{FF2B5EF4-FFF2-40B4-BE49-F238E27FC236}">
              <a16:creationId xmlns:a16="http://schemas.microsoft.com/office/drawing/2014/main" id="{5212B00D-A681-4006-AF4C-793F2AEA283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04" name="Text Box 127">
          <a:extLst>
            <a:ext uri="{FF2B5EF4-FFF2-40B4-BE49-F238E27FC236}">
              <a16:creationId xmlns:a16="http://schemas.microsoft.com/office/drawing/2014/main" id="{C82A6B9D-FD39-4C0A-A014-1C6BAAB05DC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05" name="Text Box 128">
          <a:extLst>
            <a:ext uri="{FF2B5EF4-FFF2-40B4-BE49-F238E27FC236}">
              <a16:creationId xmlns:a16="http://schemas.microsoft.com/office/drawing/2014/main" id="{A5DABCFC-788C-4FCD-8BFC-74EF07E0758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06" name="Text Box 129">
          <a:extLst>
            <a:ext uri="{FF2B5EF4-FFF2-40B4-BE49-F238E27FC236}">
              <a16:creationId xmlns:a16="http://schemas.microsoft.com/office/drawing/2014/main" id="{E7A52544-09ED-41FF-886A-001D6FA48AA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07" name="Text Box 130">
          <a:extLst>
            <a:ext uri="{FF2B5EF4-FFF2-40B4-BE49-F238E27FC236}">
              <a16:creationId xmlns:a16="http://schemas.microsoft.com/office/drawing/2014/main" id="{74E4C69A-C99B-4903-88FA-71654637FC7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08" name="Text Box 131">
          <a:extLst>
            <a:ext uri="{FF2B5EF4-FFF2-40B4-BE49-F238E27FC236}">
              <a16:creationId xmlns:a16="http://schemas.microsoft.com/office/drawing/2014/main" id="{57791283-DB71-47E8-A4A5-CE1DEBCFEA1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09" name="Text Box 132">
          <a:extLst>
            <a:ext uri="{FF2B5EF4-FFF2-40B4-BE49-F238E27FC236}">
              <a16:creationId xmlns:a16="http://schemas.microsoft.com/office/drawing/2014/main" id="{20EDA641-D264-4ED7-87CF-21A748F9D60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10" name="Text Box 133">
          <a:extLst>
            <a:ext uri="{FF2B5EF4-FFF2-40B4-BE49-F238E27FC236}">
              <a16:creationId xmlns:a16="http://schemas.microsoft.com/office/drawing/2014/main" id="{BE35C08B-49BB-46D8-925D-06D4BD56754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11" name="Text Box 134">
          <a:extLst>
            <a:ext uri="{FF2B5EF4-FFF2-40B4-BE49-F238E27FC236}">
              <a16:creationId xmlns:a16="http://schemas.microsoft.com/office/drawing/2014/main" id="{3768EA7E-9ECF-4F8C-866E-47353751D9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12" name="Text Box 135">
          <a:extLst>
            <a:ext uri="{FF2B5EF4-FFF2-40B4-BE49-F238E27FC236}">
              <a16:creationId xmlns:a16="http://schemas.microsoft.com/office/drawing/2014/main" id="{508EB2D3-5D96-4057-B53F-B5BF3F95EAF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13" name="Text Box 136">
          <a:extLst>
            <a:ext uri="{FF2B5EF4-FFF2-40B4-BE49-F238E27FC236}">
              <a16:creationId xmlns:a16="http://schemas.microsoft.com/office/drawing/2014/main" id="{3FA77302-84F1-4C69-A29D-FE5C24972FA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14" name="Text Box 137">
          <a:extLst>
            <a:ext uri="{FF2B5EF4-FFF2-40B4-BE49-F238E27FC236}">
              <a16:creationId xmlns:a16="http://schemas.microsoft.com/office/drawing/2014/main" id="{F3F20707-0CB9-4414-A5C0-4E83545B4E4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15" name="Text Box 138">
          <a:extLst>
            <a:ext uri="{FF2B5EF4-FFF2-40B4-BE49-F238E27FC236}">
              <a16:creationId xmlns:a16="http://schemas.microsoft.com/office/drawing/2014/main" id="{AD3CE73F-3539-4438-AFF5-30191856E9C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16" name="Text Box 139">
          <a:extLst>
            <a:ext uri="{FF2B5EF4-FFF2-40B4-BE49-F238E27FC236}">
              <a16:creationId xmlns:a16="http://schemas.microsoft.com/office/drawing/2014/main" id="{3829FF0E-F23E-402F-BD6B-9788A7F3EF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17" name="Text Box 140">
          <a:extLst>
            <a:ext uri="{FF2B5EF4-FFF2-40B4-BE49-F238E27FC236}">
              <a16:creationId xmlns:a16="http://schemas.microsoft.com/office/drawing/2014/main" id="{DB027F3A-CC22-44C5-BFE1-3388A597F71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18" name="Text Box 141">
          <a:extLst>
            <a:ext uri="{FF2B5EF4-FFF2-40B4-BE49-F238E27FC236}">
              <a16:creationId xmlns:a16="http://schemas.microsoft.com/office/drawing/2014/main" id="{BEA106DE-8A83-4E18-A938-48D595A332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19" name="Text Box 142">
          <a:extLst>
            <a:ext uri="{FF2B5EF4-FFF2-40B4-BE49-F238E27FC236}">
              <a16:creationId xmlns:a16="http://schemas.microsoft.com/office/drawing/2014/main" id="{CCFF90AB-73CA-425D-A713-32CF7DA18F0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20" name="Text Box 143">
          <a:extLst>
            <a:ext uri="{FF2B5EF4-FFF2-40B4-BE49-F238E27FC236}">
              <a16:creationId xmlns:a16="http://schemas.microsoft.com/office/drawing/2014/main" id="{45630DCF-7509-46DE-A634-2B2A3F9C023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21" name="Text Box 144">
          <a:extLst>
            <a:ext uri="{FF2B5EF4-FFF2-40B4-BE49-F238E27FC236}">
              <a16:creationId xmlns:a16="http://schemas.microsoft.com/office/drawing/2014/main" id="{13DBF1DB-DCF5-4827-BCDF-A4936822C65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22" name="Text Box 145">
          <a:extLst>
            <a:ext uri="{FF2B5EF4-FFF2-40B4-BE49-F238E27FC236}">
              <a16:creationId xmlns:a16="http://schemas.microsoft.com/office/drawing/2014/main" id="{1C36E399-701C-4294-9BE6-3C25BF440F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23" name="Text Box 146">
          <a:extLst>
            <a:ext uri="{FF2B5EF4-FFF2-40B4-BE49-F238E27FC236}">
              <a16:creationId xmlns:a16="http://schemas.microsoft.com/office/drawing/2014/main" id="{FBE919C6-DACF-496D-8FF4-1C21CEEF270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24" name="Text Box 147">
          <a:extLst>
            <a:ext uri="{FF2B5EF4-FFF2-40B4-BE49-F238E27FC236}">
              <a16:creationId xmlns:a16="http://schemas.microsoft.com/office/drawing/2014/main" id="{911DB9FE-7AFA-434F-A57C-2EDB340F088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25" name="Text Box 148">
          <a:extLst>
            <a:ext uri="{FF2B5EF4-FFF2-40B4-BE49-F238E27FC236}">
              <a16:creationId xmlns:a16="http://schemas.microsoft.com/office/drawing/2014/main" id="{B24B51D5-802E-4F41-BFE5-648A48AB28B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26" name="Text Box 149">
          <a:extLst>
            <a:ext uri="{FF2B5EF4-FFF2-40B4-BE49-F238E27FC236}">
              <a16:creationId xmlns:a16="http://schemas.microsoft.com/office/drawing/2014/main" id="{2FDCBC2A-62BF-4F0C-BD20-4C50D412A4E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27" name="Text Box 150">
          <a:extLst>
            <a:ext uri="{FF2B5EF4-FFF2-40B4-BE49-F238E27FC236}">
              <a16:creationId xmlns:a16="http://schemas.microsoft.com/office/drawing/2014/main" id="{E61B86FF-A4A6-4115-BC7E-F2CC3AF3724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28" name="Text Box 151">
          <a:extLst>
            <a:ext uri="{FF2B5EF4-FFF2-40B4-BE49-F238E27FC236}">
              <a16:creationId xmlns:a16="http://schemas.microsoft.com/office/drawing/2014/main" id="{053A929A-8DF9-4C25-A2EE-7C12B0CF72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29" name="Text Box 152">
          <a:extLst>
            <a:ext uri="{FF2B5EF4-FFF2-40B4-BE49-F238E27FC236}">
              <a16:creationId xmlns:a16="http://schemas.microsoft.com/office/drawing/2014/main" id="{73E8AC4A-6827-4E99-844E-7BE6F1CFEA8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30" name="Text Box 153">
          <a:extLst>
            <a:ext uri="{FF2B5EF4-FFF2-40B4-BE49-F238E27FC236}">
              <a16:creationId xmlns:a16="http://schemas.microsoft.com/office/drawing/2014/main" id="{BB4C0393-3702-4183-97E7-DC7D703FC0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31" name="Text Box 154">
          <a:extLst>
            <a:ext uri="{FF2B5EF4-FFF2-40B4-BE49-F238E27FC236}">
              <a16:creationId xmlns:a16="http://schemas.microsoft.com/office/drawing/2014/main" id="{F24E9AC9-FC1E-43D0-BB8A-9B79691700B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32" name="Text Box 155">
          <a:extLst>
            <a:ext uri="{FF2B5EF4-FFF2-40B4-BE49-F238E27FC236}">
              <a16:creationId xmlns:a16="http://schemas.microsoft.com/office/drawing/2014/main" id="{71D8B54D-61B3-4249-86E3-8B61F19A30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33" name="Text Box 156">
          <a:extLst>
            <a:ext uri="{FF2B5EF4-FFF2-40B4-BE49-F238E27FC236}">
              <a16:creationId xmlns:a16="http://schemas.microsoft.com/office/drawing/2014/main" id="{90FBC2EA-D68F-463A-9720-1C11C77E394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34" name="Text Box 157">
          <a:extLst>
            <a:ext uri="{FF2B5EF4-FFF2-40B4-BE49-F238E27FC236}">
              <a16:creationId xmlns:a16="http://schemas.microsoft.com/office/drawing/2014/main" id="{62515EF1-1BBA-4835-8312-381776B38F6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35" name="Text Box 158">
          <a:extLst>
            <a:ext uri="{FF2B5EF4-FFF2-40B4-BE49-F238E27FC236}">
              <a16:creationId xmlns:a16="http://schemas.microsoft.com/office/drawing/2014/main" id="{3232DED0-BD36-4A7A-9FC6-D0C5FD0C55E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36" name="Text Box 159">
          <a:extLst>
            <a:ext uri="{FF2B5EF4-FFF2-40B4-BE49-F238E27FC236}">
              <a16:creationId xmlns:a16="http://schemas.microsoft.com/office/drawing/2014/main" id="{6324E8EB-D157-4004-AA27-7ABEE0DEA3F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37" name="Text Box 160">
          <a:extLst>
            <a:ext uri="{FF2B5EF4-FFF2-40B4-BE49-F238E27FC236}">
              <a16:creationId xmlns:a16="http://schemas.microsoft.com/office/drawing/2014/main" id="{9366C892-5DAA-4DC8-AAA9-4F217EEA0AA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38" name="Text Box 161">
          <a:extLst>
            <a:ext uri="{FF2B5EF4-FFF2-40B4-BE49-F238E27FC236}">
              <a16:creationId xmlns:a16="http://schemas.microsoft.com/office/drawing/2014/main" id="{5E3040E3-90AE-41BD-911D-E4078796847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39" name="Text Box 162">
          <a:extLst>
            <a:ext uri="{FF2B5EF4-FFF2-40B4-BE49-F238E27FC236}">
              <a16:creationId xmlns:a16="http://schemas.microsoft.com/office/drawing/2014/main" id="{65861D9A-F79A-4C3E-8846-4C57625B2E7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40" name="Text Box 163">
          <a:extLst>
            <a:ext uri="{FF2B5EF4-FFF2-40B4-BE49-F238E27FC236}">
              <a16:creationId xmlns:a16="http://schemas.microsoft.com/office/drawing/2014/main" id="{FD95395E-95DE-4C49-BE61-460D840042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41" name="Text Box 164">
          <a:extLst>
            <a:ext uri="{FF2B5EF4-FFF2-40B4-BE49-F238E27FC236}">
              <a16:creationId xmlns:a16="http://schemas.microsoft.com/office/drawing/2014/main" id="{4623D589-3FF8-43D3-8D60-DDC91427C1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42" name="Text Box 165">
          <a:extLst>
            <a:ext uri="{FF2B5EF4-FFF2-40B4-BE49-F238E27FC236}">
              <a16:creationId xmlns:a16="http://schemas.microsoft.com/office/drawing/2014/main" id="{389FAAD7-0F27-4124-92AF-E50623F3F8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43" name="Text Box 166">
          <a:extLst>
            <a:ext uri="{FF2B5EF4-FFF2-40B4-BE49-F238E27FC236}">
              <a16:creationId xmlns:a16="http://schemas.microsoft.com/office/drawing/2014/main" id="{9354BC4F-A75B-4F2D-8FC5-9ED1703F779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44" name="Text Box 167">
          <a:extLst>
            <a:ext uri="{FF2B5EF4-FFF2-40B4-BE49-F238E27FC236}">
              <a16:creationId xmlns:a16="http://schemas.microsoft.com/office/drawing/2014/main" id="{976A24FB-D9F3-4874-8813-61231DC8A2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45" name="Text Box 168">
          <a:extLst>
            <a:ext uri="{FF2B5EF4-FFF2-40B4-BE49-F238E27FC236}">
              <a16:creationId xmlns:a16="http://schemas.microsoft.com/office/drawing/2014/main" id="{B9326ECC-1E5F-44AD-8AAF-268B15DB6F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46" name="Text Box 169">
          <a:extLst>
            <a:ext uri="{FF2B5EF4-FFF2-40B4-BE49-F238E27FC236}">
              <a16:creationId xmlns:a16="http://schemas.microsoft.com/office/drawing/2014/main" id="{06424ACD-C5F9-44B9-BBAE-D201FD2035B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47" name="Text Box 170">
          <a:extLst>
            <a:ext uri="{FF2B5EF4-FFF2-40B4-BE49-F238E27FC236}">
              <a16:creationId xmlns:a16="http://schemas.microsoft.com/office/drawing/2014/main" id="{3F7E3241-2C7D-4BB0-B1E4-EEB4D85719B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48" name="Text Box 171">
          <a:extLst>
            <a:ext uri="{FF2B5EF4-FFF2-40B4-BE49-F238E27FC236}">
              <a16:creationId xmlns:a16="http://schemas.microsoft.com/office/drawing/2014/main" id="{741B83E7-79CE-47A8-AE11-85B8A42A308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49" name="Text Box 172">
          <a:extLst>
            <a:ext uri="{FF2B5EF4-FFF2-40B4-BE49-F238E27FC236}">
              <a16:creationId xmlns:a16="http://schemas.microsoft.com/office/drawing/2014/main" id="{98876CE9-22D6-4F59-A38D-116289396D4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50" name="Text Box 173">
          <a:extLst>
            <a:ext uri="{FF2B5EF4-FFF2-40B4-BE49-F238E27FC236}">
              <a16:creationId xmlns:a16="http://schemas.microsoft.com/office/drawing/2014/main" id="{2917C3E1-6F1F-41CA-9668-7757A289326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51" name="Text Box 174">
          <a:extLst>
            <a:ext uri="{FF2B5EF4-FFF2-40B4-BE49-F238E27FC236}">
              <a16:creationId xmlns:a16="http://schemas.microsoft.com/office/drawing/2014/main" id="{4587848D-4CC2-462A-9D6B-A1FD0394CE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52" name="Text Box 175">
          <a:extLst>
            <a:ext uri="{FF2B5EF4-FFF2-40B4-BE49-F238E27FC236}">
              <a16:creationId xmlns:a16="http://schemas.microsoft.com/office/drawing/2014/main" id="{F2653E7F-499F-4EB1-8B28-D13AF49DA13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53" name="Text Box 176">
          <a:extLst>
            <a:ext uri="{FF2B5EF4-FFF2-40B4-BE49-F238E27FC236}">
              <a16:creationId xmlns:a16="http://schemas.microsoft.com/office/drawing/2014/main" id="{7CF27DE8-349E-4882-8EFB-6955638C736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54" name="Text Box 177">
          <a:extLst>
            <a:ext uri="{FF2B5EF4-FFF2-40B4-BE49-F238E27FC236}">
              <a16:creationId xmlns:a16="http://schemas.microsoft.com/office/drawing/2014/main" id="{F7ED635C-69D5-4A15-A231-4384AC8E11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55" name="Text Box 178">
          <a:extLst>
            <a:ext uri="{FF2B5EF4-FFF2-40B4-BE49-F238E27FC236}">
              <a16:creationId xmlns:a16="http://schemas.microsoft.com/office/drawing/2014/main" id="{71A779D0-D7F9-48DA-B6D5-2DFF31AEB1A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56" name="Text Box 179">
          <a:extLst>
            <a:ext uri="{FF2B5EF4-FFF2-40B4-BE49-F238E27FC236}">
              <a16:creationId xmlns:a16="http://schemas.microsoft.com/office/drawing/2014/main" id="{80DAE797-130F-446A-9354-CF62F40EE27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57" name="Text Box 180">
          <a:extLst>
            <a:ext uri="{FF2B5EF4-FFF2-40B4-BE49-F238E27FC236}">
              <a16:creationId xmlns:a16="http://schemas.microsoft.com/office/drawing/2014/main" id="{AAB31B6D-F45C-4B13-A83B-69347144D75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58" name="Text Box 181">
          <a:extLst>
            <a:ext uri="{FF2B5EF4-FFF2-40B4-BE49-F238E27FC236}">
              <a16:creationId xmlns:a16="http://schemas.microsoft.com/office/drawing/2014/main" id="{A1AD6113-EB72-4F87-8529-0E95700094D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59" name="Text Box 182">
          <a:extLst>
            <a:ext uri="{FF2B5EF4-FFF2-40B4-BE49-F238E27FC236}">
              <a16:creationId xmlns:a16="http://schemas.microsoft.com/office/drawing/2014/main" id="{7FD4E3E9-B890-4C5F-B981-7F688938CA2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60" name="Text Box 183">
          <a:extLst>
            <a:ext uri="{FF2B5EF4-FFF2-40B4-BE49-F238E27FC236}">
              <a16:creationId xmlns:a16="http://schemas.microsoft.com/office/drawing/2014/main" id="{BA1204CB-C1D8-4C69-B808-4647C90EBB2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61" name="Text Box 184">
          <a:extLst>
            <a:ext uri="{FF2B5EF4-FFF2-40B4-BE49-F238E27FC236}">
              <a16:creationId xmlns:a16="http://schemas.microsoft.com/office/drawing/2014/main" id="{60BB5661-F10F-40B3-9651-A8E93CBC9E4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62" name="Text Box 185">
          <a:extLst>
            <a:ext uri="{FF2B5EF4-FFF2-40B4-BE49-F238E27FC236}">
              <a16:creationId xmlns:a16="http://schemas.microsoft.com/office/drawing/2014/main" id="{D5CBBF51-813E-46BA-BD02-1E8E00E7AB8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63" name="Text Box 186">
          <a:extLst>
            <a:ext uri="{FF2B5EF4-FFF2-40B4-BE49-F238E27FC236}">
              <a16:creationId xmlns:a16="http://schemas.microsoft.com/office/drawing/2014/main" id="{55D2B819-9288-46CE-BEAE-85CE0A09174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64" name="Text Box 187">
          <a:extLst>
            <a:ext uri="{FF2B5EF4-FFF2-40B4-BE49-F238E27FC236}">
              <a16:creationId xmlns:a16="http://schemas.microsoft.com/office/drawing/2014/main" id="{6C2507F1-E9F5-487F-8DB2-7465E4264AE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65" name="Text Box 188">
          <a:extLst>
            <a:ext uri="{FF2B5EF4-FFF2-40B4-BE49-F238E27FC236}">
              <a16:creationId xmlns:a16="http://schemas.microsoft.com/office/drawing/2014/main" id="{A0002647-79D6-4F50-9861-6506893CB63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66" name="Text Box 189">
          <a:extLst>
            <a:ext uri="{FF2B5EF4-FFF2-40B4-BE49-F238E27FC236}">
              <a16:creationId xmlns:a16="http://schemas.microsoft.com/office/drawing/2014/main" id="{50E1C700-27F0-477D-86FF-DE2CB2F47A2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67" name="Text Box 190">
          <a:extLst>
            <a:ext uri="{FF2B5EF4-FFF2-40B4-BE49-F238E27FC236}">
              <a16:creationId xmlns:a16="http://schemas.microsoft.com/office/drawing/2014/main" id="{689AEBA0-2ABA-46F3-86F5-36FE24AFE1D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68" name="Text Box 191">
          <a:extLst>
            <a:ext uri="{FF2B5EF4-FFF2-40B4-BE49-F238E27FC236}">
              <a16:creationId xmlns:a16="http://schemas.microsoft.com/office/drawing/2014/main" id="{09ED01BE-E993-4D09-B105-8D2E358AB5B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69" name="Text Box 192">
          <a:extLst>
            <a:ext uri="{FF2B5EF4-FFF2-40B4-BE49-F238E27FC236}">
              <a16:creationId xmlns:a16="http://schemas.microsoft.com/office/drawing/2014/main" id="{EB7F4E6B-FD72-47FA-989D-A4400C7BBB3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70" name="Text Box 193">
          <a:extLst>
            <a:ext uri="{FF2B5EF4-FFF2-40B4-BE49-F238E27FC236}">
              <a16:creationId xmlns:a16="http://schemas.microsoft.com/office/drawing/2014/main" id="{805654F9-19B9-486B-BCC3-47936699215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71" name="Text Box 194">
          <a:extLst>
            <a:ext uri="{FF2B5EF4-FFF2-40B4-BE49-F238E27FC236}">
              <a16:creationId xmlns:a16="http://schemas.microsoft.com/office/drawing/2014/main" id="{F3970250-AF1D-435E-9BAE-9EAD9D15A0F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72" name="Text Box 195">
          <a:extLst>
            <a:ext uri="{FF2B5EF4-FFF2-40B4-BE49-F238E27FC236}">
              <a16:creationId xmlns:a16="http://schemas.microsoft.com/office/drawing/2014/main" id="{745FBFD0-1C4B-44AC-BC86-E5B588101FC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73" name="Text Box 196">
          <a:extLst>
            <a:ext uri="{FF2B5EF4-FFF2-40B4-BE49-F238E27FC236}">
              <a16:creationId xmlns:a16="http://schemas.microsoft.com/office/drawing/2014/main" id="{41CD9A37-E153-4AC8-B054-D774E091051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74" name="Text Box 197">
          <a:extLst>
            <a:ext uri="{FF2B5EF4-FFF2-40B4-BE49-F238E27FC236}">
              <a16:creationId xmlns:a16="http://schemas.microsoft.com/office/drawing/2014/main" id="{5336686D-15E7-4D61-82BD-1EB4CE50C4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75" name="Text Box 198">
          <a:extLst>
            <a:ext uri="{FF2B5EF4-FFF2-40B4-BE49-F238E27FC236}">
              <a16:creationId xmlns:a16="http://schemas.microsoft.com/office/drawing/2014/main" id="{F47935FF-AB7A-4154-85CF-77C24D26E86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76" name="Text Box 199">
          <a:extLst>
            <a:ext uri="{FF2B5EF4-FFF2-40B4-BE49-F238E27FC236}">
              <a16:creationId xmlns:a16="http://schemas.microsoft.com/office/drawing/2014/main" id="{7BDFDBD8-07C3-4F76-99FB-1D3F9CB89B1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77" name="Text Box 200">
          <a:extLst>
            <a:ext uri="{FF2B5EF4-FFF2-40B4-BE49-F238E27FC236}">
              <a16:creationId xmlns:a16="http://schemas.microsoft.com/office/drawing/2014/main" id="{2E567B55-AD0D-428F-95C9-FDCD3056C5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78" name="Text Box 201">
          <a:extLst>
            <a:ext uri="{FF2B5EF4-FFF2-40B4-BE49-F238E27FC236}">
              <a16:creationId xmlns:a16="http://schemas.microsoft.com/office/drawing/2014/main" id="{19876DF4-B526-46DD-A88D-E15485FEDFE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79" name="Text Box 202">
          <a:extLst>
            <a:ext uri="{FF2B5EF4-FFF2-40B4-BE49-F238E27FC236}">
              <a16:creationId xmlns:a16="http://schemas.microsoft.com/office/drawing/2014/main" id="{2E6673C7-9CBB-4352-BE18-562F6E1ED58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80" name="Text Box 203">
          <a:extLst>
            <a:ext uri="{FF2B5EF4-FFF2-40B4-BE49-F238E27FC236}">
              <a16:creationId xmlns:a16="http://schemas.microsoft.com/office/drawing/2014/main" id="{91C0C00C-D097-4146-9C55-0E0DA9BB981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81" name="Text Box 204">
          <a:extLst>
            <a:ext uri="{FF2B5EF4-FFF2-40B4-BE49-F238E27FC236}">
              <a16:creationId xmlns:a16="http://schemas.microsoft.com/office/drawing/2014/main" id="{796A46ED-A0CB-4923-996E-979A355651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82" name="Text Box 205">
          <a:extLst>
            <a:ext uri="{FF2B5EF4-FFF2-40B4-BE49-F238E27FC236}">
              <a16:creationId xmlns:a16="http://schemas.microsoft.com/office/drawing/2014/main" id="{E59D1BE0-4574-48B0-9C3C-8153DBEA831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83" name="Text Box 206">
          <a:extLst>
            <a:ext uri="{FF2B5EF4-FFF2-40B4-BE49-F238E27FC236}">
              <a16:creationId xmlns:a16="http://schemas.microsoft.com/office/drawing/2014/main" id="{226B7FCC-A662-4375-9FA4-BE43D9A3379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84" name="Text Box 207">
          <a:extLst>
            <a:ext uri="{FF2B5EF4-FFF2-40B4-BE49-F238E27FC236}">
              <a16:creationId xmlns:a16="http://schemas.microsoft.com/office/drawing/2014/main" id="{DB6CE5EF-B72A-44F5-B3E4-F65858DACC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85" name="Text Box 208">
          <a:extLst>
            <a:ext uri="{FF2B5EF4-FFF2-40B4-BE49-F238E27FC236}">
              <a16:creationId xmlns:a16="http://schemas.microsoft.com/office/drawing/2014/main" id="{25302DDD-CD49-46ED-A746-320054ED166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86" name="Text Box 209">
          <a:extLst>
            <a:ext uri="{FF2B5EF4-FFF2-40B4-BE49-F238E27FC236}">
              <a16:creationId xmlns:a16="http://schemas.microsoft.com/office/drawing/2014/main" id="{4F98A36B-2995-49BE-B2A4-57591DA2AFD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87" name="Text Box 210">
          <a:extLst>
            <a:ext uri="{FF2B5EF4-FFF2-40B4-BE49-F238E27FC236}">
              <a16:creationId xmlns:a16="http://schemas.microsoft.com/office/drawing/2014/main" id="{D5406210-76DE-4DE8-AED3-54F9D4F9D7E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88" name="Text Box 211">
          <a:extLst>
            <a:ext uri="{FF2B5EF4-FFF2-40B4-BE49-F238E27FC236}">
              <a16:creationId xmlns:a16="http://schemas.microsoft.com/office/drawing/2014/main" id="{F0299441-FE5D-4441-980A-92654D57E1C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89" name="Text Box 212">
          <a:extLst>
            <a:ext uri="{FF2B5EF4-FFF2-40B4-BE49-F238E27FC236}">
              <a16:creationId xmlns:a16="http://schemas.microsoft.com/office/drawing/2014/main" id="{83912614-1559-4018-A5D0-CC130E6263A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90" name="Text Box 213">
          <a:extLst>
            <a:ext uri="{FF2B5EF4-FFF2-40B4-BE49-F238E27FC236}">
              <a16:creationId xmlns:a16="http://schemas.microsoft.com/office/drawing/2014/main" id="{78256E64-BA62-45A2-9E47-A9B6CBDDCD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91" name="Text Box 214">
          <a:extLst>
            <a:ext uri="{FF2B5EF4-FFF2-40B4-BE49-F238E27FC236}">
              <a16:creationId xmlns:a16="http://schemas.microsoft.com/office/drawing/2014/main" id="{D343A180-E8D4-479D-90A6-A2620DA001B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92" name="Text Box 215">
          <a:extLst>
            <a:ext uri="{FF2B5EF4-FFF2-40B4-BE49-F238E27FC236}">
              <a16:creationId xmlns:a16="http://schemas.microsoft.com/office/drawing/2014/main" id="{D4F01E32-8D8C-4B83-BDE5-9A14743C6A0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93" name="Text Box 216">
          <a:extLst>
            <a:ext uri="{FF2B5EF4-FFF2-40B4-BE49-F238E27FC236}">
              <a16:creationId xmlns:a16="http://schemas.microsoft.com/office/drawing/2014/main" id="{9C53423D-CAE2-48C0-94B7-06A477031E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94" name="Text Box 217">
          <a:extLst>
            <a:ext uri="{FF2B5EF4-FFF2-40B4-BE49-F238E27FC236}">
              <a16:creationId xmlns:a16="http://schemas.microsoft.com/office/drawing/2014/main" id="{7FD07F7C-9DF1-4E06-8116-1FB2F132BA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95" name="Text Box 218">
          <a:extLst>
            <a:ext uri="{FF2B5EF4-FFF2-40B4-BE49-F238E27FC236}">
              <a16:creationId xmlns:a16="http://schemas.microsoft.com/office/drawing/2014/main" id="{9A09E23C-9B72-4A42-B953-5815CC5B9A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96" name="Text Box 219">
          <a:extLst>
            <a:ext uri="{FF2B5EF4-FFF2-40B4-BE49-F238E27FC236}">
              <a16:creationId xmlns:a16="http://schemas.microsoft.com/office/drawing/2014/main" id="{9ADAB1B8-1790-4F3B-ACB0-2766CC00D4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97" name="Text Box 220">
          <a:extLst>
            <a:ext uri="{FF2B5EF4-FFF2-40B4-BE49-F238E27FC236}">
              <a16:creationId xmlns:a16="http://schemas.microsoft.com/office/drawing/2014/main" id="{8C5D16DA-3CB7-4447-841D-0E9A33146C6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98" name="Text Box 221">
          <a:extLst>
            <a:ext uri="{FF2B5EF4-FFF2-40B4-BE49-F238E27FC236}">
              <a16:creationId xmlns:a16="http://schemas.microsoft.com/office/drawing/2014/main" id="{D5BB502C-769F-4530-9A2E-CD8104F31B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299" name="Text Box 222">
          <a:extLst>
            <a:ext uri="{FF2B5EF4-FFF2-40B4-BE49-F238E27FC236}">
              <a16:creationId xmlns:a16="http://schemas.microsoft.com/office/drawing/2014/main" id="{E5A4BE8F-42A7-49C9-9B6B-2BCB7C4094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00" name="Text Box 223">
          <a:extLst>
            <a:ext uri="{FF2B5EF4-FFF2-40B4-BE49-F238E27FC236}">
              <a16:creationId xmlns:a16="http://schemas.microsoft.com/office/drawing/2014/main" id="{C672198C-ADDC-4A95-9001-0E680DEAB3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01" name="Text Box 224">
          <a:extLst>
            <a:ext uri="{FF2B5EF4-FFF2-40B4-BE49-F238E27FC236}">
              <a16:creationId xmlns:a16="http://schemas.microsoft.com/office/drawing/2014/main" id="{0DE44972-1AE9-4E3D-BAC5-952E700A203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02" name="Text Box 225">
          <a:extLst>
            <a:ext uri="{FF2B5EF4-FFF2-40B4-BE49-F238E27FC236}">
              <a16:creationId xmlns:a16="http://schemas.microsoft.com/office/drawing/2014/main" id="{218125AB-C4BF-49FD-9B7A-9D0A6405D7F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03" name="Text Box 226">
          <a:extLst>
            <a:ext uri="{FF2B5EF4-FFF2-40B4-BE49-F238E27FC236}">
              <a16:creationId xmlns:a16="http://schemas.microsoft.com/office/drawing/2014/main" id="{577005E4-016F-4F43-91CA-BECDB5E03BF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04" name="Text Box 227">
          <a:extLst>
            <a:ext uri="{FF2B5EF4-FFF2-40B4-BE49-F238E27FC236}">
              <a16:creationId xmlns:a16="http://schemas.microsoft.com/office/drawing/2014/main" id="{A47BADB0-BA2D-4076-92BE-DBBE4CD6CB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05" name="Text Box 228">
          <a:extLst>
            <a:ext uri="{FF2B5EF4-FFF2-40B4-BE49-F238E27FC236}">
              <a16:creationId xmlns:a16="http://schemas.microsoft.com/office/drawing/2014/main" id="{C7FC3DAD-5A0E-43EA-AE99-1973CE638C4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06" name="Text Box 229">
          <a:extLst>
            <a:ext uri="{FF2B5EF4-FFF2-40B4-BE49-F238E27FC236}">
              <a16:creationId xmlns:a16="http://schemas.microsoft.com/office/drawing/2014/main" id="{F555ACC0-86B6-4BDC-909C-F32E946D0BC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07" name="Text Box 230">
          <a:extLst>
            <a:ext uri="{FF2B5EF4-FFF2-40B4-BE49-F238E27FC236}">
              <a16:creationId xmlns:a16="http://schemas.microsoft.com/office/drawing/2014/main" id="{FD541FBA-6B22-45E9-A8FA-59EF49330BA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08" name="Text Box 231">
          <a:extLst>
            <a:ext uri="{FF2B5EF4-FFF2-40B4-BE49-F238E27FC236}">
              <a16:creationId xmlns:a16="http://schemas.microsoft.com/office/drawing/2014/main" id="{00CF820B-6202-464A-BA51-9A41F8B361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09" name="Text Box 232">
          <a:extLst>
            <a:ext uri="{FF2B5EF4-FFF2-40B4-BE49-F238E27FC236}">
              <a16:creationId xmlns:a16="http://schemas.microsoft.com/office/drawing/2014/main" id="{451C0006-331F-474E-8831-A257086747E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10" name="Text Box 233">
          <a:extLst>
            <a:ext uri="{FF2B5EF4-FFF2-40B4-BE49-F238E27FC236}">
              <a16:creationId xmlns:a16="http://schemas.microsoft.com/office/drawing/2014/main" id="{D837963E-EC83-4FE4-9E60-6DA13BC3974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11" name="Text Box 234">
          <a:extLst>
            <a:ext uri="{FF2B5EF4-FFF2-40B4-BE49-F238E27FC236}">
              <a16:creationId xmlns:a16="http://schemas.microsoft.com/office/drawing/2014/main" id="{E41BD3D6-73D6-4545-BE97-16D535E5C44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12" name="Text Box 235">
          <a:extLst>
            <a:ext uri="{FF2B5EF4-FFF2-40B4-BE49-F238E27FC236}">
              <a16:creationId xmlns:a16="http://schemas.microsoft.com/office/drawing/2014/main" id="{3C9EF603-40F6-4AA9-8394-09CB7846A5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13" name="Text Box 236">
          <a:extLst>
            <a:ext uri="{FF2B5EF4-FFF2-40B4-BE49-F238E27FC236}">
              <a16:creationId xmlns:a16="http://schemas.microsoft.com/office/drawing/2014/main" id="{710EA103-8741-46E2-8954-27CD005BB0B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14" name="Text Box 237">
          <a:extLst>
            <a:ext uri="{FF2B5EF4-FFF2-40B4-BE49-F238E27FC236}">
              <a16:creationId xmlns:a16="http://schemas.microsoft.com/office/drawing/2014/main" id="{70F79BF3-3F72-46B6-A28A-2A911966F19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15" name="Text Box 238">
          <a:extLst>
            <a:ext uri="{FF2B5EF4-FFF2-40B4-BE49-F238E27FC236}">
              <a16:creationId xmlns:a16="http://schemas.microsoft.com/office/drawing/2014/main" id="{5EA2BF5B-C5B0-412F-B936-7996B8A724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16" name="Text Box 239">
          <a:extLst>
            <a:ext uri="{FF2B5EF4-FFF2-40B4-BE49-F238E27FC236}">
              <a16:creationId xmlns:a16="http://schemas.microsoft.com/office/drawing/2014/main" id="{58D87C66-5024-44B5-833F-C99F5914EF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17" name="Text Box 240">
          <a:extLst>
            <a:ext uri="{FF2B5EF4-FFF2-40B4-BE49-F238E27FC236}">
              <a16:creationId xmlns:a16="http://schemas.microsoft.com/office/drawing/2014/main" id="{B846F373-823F-487D-A72A-F4C23C2B8D6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18" name="Text Box 241">
          <a:extLst>
            <a:ext uri="{FF2B5EF4-FFF2-40B4-BE49-F238E27FC236}">
              <a16:creationId xmlns:a16="http://schemas.microsoft.com/office/drawing/2014/main" id="{164AE5D2-CE05-4F3A-9C59-541876072B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19" name="Text Box 242">
          <a:extLst>
            <a:ext uri="{FF2B5EF4-FFF2-40B4-BE49-F238E27FC236}">
              <a16:creationId xmlns:a16="http://schemas.microsoft.com/office/drawing/2014/main" id="{26A91163-0B6A-41A2-AA08-B040C669399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20" name="Text Box 243">
          <a:extLst>
            <a:ext uri="{FF2B5EF4-FFF2-40B4-BE49-F238E27FC236}">
              <a16:creationId xmlns:a16="http://schemas.microsoft.com/office/drawing/2014/main" id="{1AF3EDBA-AF27-4DFE-BE5F-304AC896830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21" name="Text Box 244">
          <a:extLst>
            <a:ext uri="{FF2B5EF4-FFF2-40B4-BE49-F238E27FC236}">
              <a16:creationId xmlns:a16="http://schemas.microsoft.com/office/drawing/2014/main" id="{F091BF0F-DD99-4EE1-870A-5D2F60355CE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22" name="Text Box 245">
          <a:extLst>
            <a:ext uri="{FF2B5EF4-FFF2-40B4-BE49-F238E27FC236}">
              <a16:creationId xmlns:a16="http://schemas.microsoft.com/office/drawing/2014/main" id="{7B09D2EB-F19C-42CC-87A2-031285BC6D0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23" name="Text Box 246">
          <a:extLst>
            <a:ext uri="{FF2B5EF4-FFF2-40B4-BE49-F238E27FC236}">
              <a16:creationId xmlns:a16="http://schemas.microsoft.com/office/drawing/2014/main" id="{17FD2D93-444A-44A9-B1B0-91A1EE365B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24" name="Text Box 247">
          <a:extLst>
            <a:ext uri="{FF2B5EF4-FFF2-40B4-BE49-F238E27FC236}">
              <a16:creationId xmlns:a16="http://schemas.microsoft.com/office/drawing/2014/main" id="{D293B3ED-CCC8-40CC-B5CC-43AA712E95E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25" name="Text Box 248">
          <a:extLst>
            <a:ext uri="{FF2B5EF4-FFF2-40B4-BE49-F238E27FC236}">
              <a16:creationId xmlns:a16="http://schemas.microsoft.com/office/drawing/2014/main" id="{C06E6DF0-94B0-48B9-B0C2-E818F44E307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26" name="Text Box 249">
          <a:extLst>
            <a:ext uri="{FF2B5EF4-FFF2-40B4-BE49-F238E27FC236}">
              <a16:creationId xmlns:a16="http://schemas.microsoft.com/office/drawing/2014/main" id="{FB842E18-2F56-4C72-871F-F28E659D76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27" name="Text Box 250">
          <a:extLst>
            <a:ext uri="{FF2B5EF4-FFF2-40B4-BE49-F238E27FC236}">
              <a16:creationId xmlns:a16="http://schemas.microsoft.com/office/drawing/2014/main" id="{A8347789-4239-4437-87E3-822031C687B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28" name="Text Box 251">
          <a:extLst>
            <a:ext uri="{FF2B5EF4-FFF2-40B4-BE49-F238E27FC236}">
              <a16:creationId xmlns:a16="http://schemas.microsoft.com/office/drawing/2014/main" id="{B97A08BB-41CC-498E-96B4-497BCBA228A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29" name="Text Box 252">
          <a:extLst>
            <a:ext uri="{FF2B5EF4-FFF2-40B4-BE49-F238E27FC236}">
              <a16:creationId xmlns:a16="http://schemas.microsoft.com/office/drawing/2014/main" id="{C2826610-06E9-4C93-BB2B-51A74C7DCE0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30" name="Text Box 253">
          <a:extLst>
            <a:ext uri="{FF2B5EF4-FFF2-40B4-BE49-F238E27FC236}">
              <a16:creationId xmlns:a16="http://schemas.microsoft.com/office/drawing/2014/main" id="{1AED65E0-BDC6-4E20-8C3C-D79AAAE3E7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31" name="Text Box 254">
          <a:extLst>
            <a:ext uri="{FF2B5EF4-FFF2-40B4-BE49-F238E27FC236}">
              <a16:creationId xmlns:a16="http://schemas.microsoft.com/office/drawing/2014/main" id="{49C066FF-62AF-4438-B0EE-60B412D50D8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32" name="Text Box 255">
          <a:extLst>
            <a:ext uri="{FF2B5EF4-FFF2-40B4-BE49-F238E27FC236}">
              <a16:creationId xmlns:a16="http://schemas.microsoft.com/office/drawing/2014/main" id="{F798772D-0B4A-4061-81D8-3A75B40428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33" name="Text Box 256">
          <a:extLst>
            <a:ext uri="{FF2B5EF4-FFF2-40B4-BE49-F238E27FC236}">
              <a16:creationId xmlns:a16="http://schemas.microsoft.com/office/drawing/2014/main" id="{7F5FDC15-AD09-40AF-AD46-A3758543E24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34" name="Text Box 257">
          <a:extLst>
            <a:ext uri="{FF2B5EF4-FFF2-40B4-BE49-F238E27FC236}">
              <a16:creationId xmlns:a16="http://schemas.microsoft.com/office/drawing/2014/main" id="{10832550-03F4-4A0A-99F1-3C950FB919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35" name="Text Box 258">
          <a:extLst>
            <a:ext uri="{FF2B5EF4-FFF2-40B4-BE49-F238E27FC236}">
              <a16:creationId xmlns:a16="http://schemas.microsoft.com/office/drawing/2014/main" id="{B0A4902A-63D8-4C40-9343-34A0C8BF600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36" name="Text Box 259">
          <a:extLst>
            <a:ext uri="{FF2B5EF4-FFF2-40B4-BE49-F238E27FC236}">
              <a16:creationId xmlns:a16="http://schemas.microsoft.com/office/drawing/2014/main" id="{7FFE6D3E-0A89-411B-90C3-0DB1DAEDEC4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37" name="Text Box 260">
          <a:extLst>
            <a:ext uri="{FF2B5EF4-FFF2-40B4-BE49-F238E27FC236}">
              <a16:creationId xmlns:a16="http://schemas.microsoft.com/office/drawing/2014/main" id="{43F4BCBC-0B36-46A9-95B9-9EC4A366E6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38" name="Text Box 261">
          <a:extLst>
            <a:ext uri="{FF2B5EF4-FFF2-40B4-BE49-F238E27FC236}">
              <a16:creationId xmlns:a16="http://schemas.microsoft.com/office/drawing/2014/main" id="{7D4F34B1-ECE3-4EEB-B051-E65BFCB2337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39" name="Text Box 262">
          <a:extLst>
            <a:ext uri="{FF2B5EF4-FFF2-40B4-BE49-F238E27FC236}">
              <a16:creationId xmlns:a16="http://schemas.microsoft.com/office/drawing/2014/main" id="{1C38BE1F-3EB3-4C88-9728-1A5D8ED6E2F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40" name="Text Box 263">
          <a:extLst>
            <a:ext uri="{FF2B5EF4-FFF2-40B4-BE49-F238E27FC236}">
              <a16:creationId xmlns:a16="http://schemas.microsoft.com/office/drawing/2014/main" id="{17ED2F2B-D5B8-4F86-AB8F-C1CEECE9CB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41" name="Text Box 264">
          <a:extLst>
            <a:ext uri="{FF2B5EF4-FFF2-40B4-BE49-F238E27FC236}">
              <a16:creationId xmlns:a16="http://schemas.microsoft.com/office/drawing/2014/main" id="{C92922ED-DFCF-4BCD-8B0F-CAB0065C50A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42" name="Text Box 265">
          <a:extLst>
            <a:ext uri="{FF2B5EF4-FFF2-40B4-BE49-F238E27FC236}">
              <a16:creationId xmlns:a16="http://schemas.microsoft.com/office/drawing/2014/main" id="{70B1B3B1-5CC1-43AE-9653-D8B131E6CBD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43" name="Text Box 266">
          <a:extLst>
            <a:ext uri="{FF2B5EF4-FFF2-40B4-BE49-F238E27FC236}">
              <a16:creationId xmlns:a16="http://schemas.microsoft.com/office/drawing/2014/main" id="{A1FE960F-5FBF-4301-AC75-8EA7892D536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44" name="Text Box 267">
          <a:extLst>
            <a:ext uri="{FF2B5EF4-FFF2-40B4-BE49-F238E27FC236}">
              <a16:creationId xmlns:a16="http://schemas.microsoft.com/office/drawing/2014/main" id="{113E0613-9848-42BE-AF2E-38E12C3EFDF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45" name="Text Box 268">
          <a:extLst>
            <a:ext uri="{FF2B5EF4-FFF2-40B4-BE49-F238E27FC236}">
              <a16:creationId xmlns:a16="http://schemas.microsoft.com/office/drawing/2014/main" id="{06F9F592-E04E-4542-AA70-E9918683A65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46" name="Text Box 269">
          <a:extLst>
            <a:ext uri="{FF2B5EF4-FFF2-40B4-BE49-F238E27FC236}">
              <a16:creationId xmlns:a16="http://schemas.microsoft.com/office/drawing/2014/main" id="{89FFD932-62F3-46D2-B3C4-2B4590AFD48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47" name="Text Box 270">
          <a:extLst>
            <a:ext uri="{FF2B5EF4-FFF2-40B4-BE49-F238E27FC236}">
              <a16:creationId xmlns:a16="http://schemas.microsoft.com/office/drawing/2014/main" id="{488B41D8-3175-4302-8D90-2827B69B0D4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48" name="Text Box 271">
          <a:extLst>
            <a:ext uri="{FF2B5EF4-FFF2-40B4-BE49-F238E27FC236}">
              <a16:creationId xmlns:a16="http://schemas.microsoft.com/office/drawing/2014/main" id="{BE5B2C67-90F0-49A1-85A0-C76B241C6F1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49" name="Text Box 272">
          <a:extLst>
            <a:ext uri="{FF2B5EF4-FFF2-40B4-BE49-F238E27FC236}">
              <a16:creationId xmlns:a16="http://schemas.microsoft.com/office/drawing/2014/main" id="{460D8702-2C9D-4DF2-BAA1-467B83CD74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50" name="Text Box 273">
          <a:extLst>
            <a:ext uri="{FF2B5EF4-FFF2-40B4-BE49-F238E27FC236}">
              <a16:creationId xmlns:a16="http://schemas.microsoft.com/office/drawing/2014/main" id="{3135EBB6-2C8B-440B-9088-880A6723048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51" name="Text Box 274">
          <a:extLst>
            <a:ext uri="{FF2B5EF4-FFF2-40B4-BE49-F238E27FC236}">
              <a16:creationId xmlns:a16="http://schemas.microsoft.com/office/drawing/2014/main" id="{5B49CD1A-8924-4BE4-A9B0-B75B9E5EC0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52" name="Text Box 275">
          <a:extLst>
            <a:ext uri="{FF2B5EF4-FFF2-40B4-BE49-F238E27FC236}">
              <a16:creationId xmlns:a16="http://schemas.microsoft.com/office/drawing/2014/main" id="{83240C24-96C7-4E1A-B49F-45946F2631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53" name="Text Box 276">
          <a:extLst>
            <a:ext uri="{FF2B5EF4-FFF2-40B4-BE49-F238E27FC236}">
              <a16:creationId xmlns:a16="http://schemas.microsoft.com/office/drawing/2014/main" id="{74A44113-335B-4E55-8191-E9DF994E53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54" name="Text Box 277">
          <a:extLst>
            <a:ext uri="{FF2B5EF4-FFF2-40B4-BE49-F238E27FC236}">
              <a16:creationId xmlns:a16="http://schemas.microsoft.com/office/drawing/2014/main" id="{90F4A75F-203B-459B-AFE4-3EA46D513A5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55" name="Text Box 278">
          <a:extLst>
            <a:ext uri="{FF2B5EF4-FFF2-40B4-BE49-F238E27FC236}">
              <a16:creationId xmlns:a16="http://schemas.microsoft.com/office/drawing/2014/main" id="{E6E7CFA9-5590-4A0D-AA6B-C9678FFACF5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56" name="Text Box 279">
          <a:extLst>
            <a:ext uri="{FF2B5EF4-FFF2-40B4-BE49-F238E27FC236}">
              <a16:creationId xmlns:a16="http://schemas.microsoft.com/office/drawing/2014/main" id="{4AD7083D-7470-46CA-916F-DB6C86A416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57" name="Text Box 280">
          <a:extLst>
            <a:ext uri="{FF2B5EF4-FFF2-40B4-BE49-F238E27FC236}">
              <a16:creationId xmlns:a16="http://schemas.microsoft.com/office/drawing/2014/main" id="{99BB6159-84C0-46E7-8E92-1904A0070C8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58" name="Text Box 281">
          <a:extLst>
            <a:ext uri="{FF2B5EF4-FFF2-40B4-BE49-F238E27FC236}">
              <a16:creationId xmlns:a16="http://schemas.microsoft.com/office/drawing/2014/main" id="{2B7A512E-D2C7-4B1A-AF57-0A6B95AC5FA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59" name="Text Box 282">
          <a:extLst>
            <a:ext uri="{FF2B5EF4-FFF2-40B4-BE49-F238E27FC236}">
              <a16:creationId xmlns:a16="http://schemas.microsoft.com/office/drawing/2014/main" id="{309EF106-C578-4D07-ACC2-902B714D5F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60" name="Text Box 283">
          <a:extLst>
            <a:ext uri="{FF2B5EF4-FFF2-40B4-BE49-F238E27FC236}">
              <a16:creationId xmlns:a16="http://schemas.microsoft.com/office/drawing/2014/main" id="{0DEC2495-0C77-4D95-861D-B365C40D990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61" name="Text Box 284">
          <a:extLst>
            <a:ext uri="{FF2B5EF4-FFF2-40B4-BE49-F238E27FC236}">
              <a16:creationId xmlns:a16="http://schemas.microsoft.com/office/drawing/2014/main" id="{50D3FCAA-961E-4F32-94E1-F6B9BEDBAE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62" name="Text Box 285">
          <a:extLst>
            <a:ext uri="{FF2B5EF4-FFF2-40B4-BE49-F238E27FC236}">
              <a16:creationId xmlns:a16="http://schemas.microsoft.com/office/drawing/2014/main" id="{0F832076-C3FB-45A6-A043-E69B6E6A1C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63" name="Text Box 286">
          <a:extLst>
            <a:ext uri="{FF2B5EF4-FFF2-40B4-BE49-F238E27FC236}">
              <a16:creationId xmlns:a16="http://schemas.microsoft.com/office/drawing/2014/main" id="{0AB368F3-C8B2-4439-A037-0F32CC67228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64" name="Text Box 287">
          <a:extLst>
            <a:ext uri="{FF2B5EF4-FFF2-40B4-BE49-F238E27FC236}">
              <a16:creationId xmlns:a16="http://schemas.microsoft.com/office/drawing/2014/main" id="{1CDEE783-AD90-4CA0-A31F-991514CE53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65" name="Text Box 288">
          <a:extLst>
            <a:ext uri="{FF2B5EF4-FFF2-40B4-BE49-F238E27FC236}">
              <a16:creationId xmlns:a16="http://schemas.microsoft.com/office/drawing/2014/main" id="{7338208D-18B3-409F-938C-897B2B3B13F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66" name="Text Box 289">
          <a:extLst>
            <a:ext uri="{FF2B5EF4-FFF2-40B4-BE49-F238E27FC236}">
              <a16:creationId xmlns:a16="http://schemas.microsoft.com/office/drawing/2014/main" id="{D109489B-27B3-4F98-95D0-FF554624AED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67" name="Text Box 290">
          <a:extLst>
            <a:ext uri="{FF2B5EF4-FFF2-40B4-BE49-F238E27FC236}">
              <a16:creationId xmlns:a16="http://schemas.microsoft.com/office/drawing/2014/main" id="{21F6C74F-7607-4AFB-A1D6-16454728CB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68" name="Text Box 291">
          <a:extLst>
            <a:ext uri="{FF2B5EF4-FFF2-40B4-BE49-F238E27FC236}">
              <a16:creationId xmlns:a16="http://schemas.microsoft.com/office/drawing/2014/main" id="{F3E54C4D-70A8-4490-99A5-0C236C039AA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69" name="Text Box 292">
          <a:extLst>
            <a:ext uri="{FF2B5EF4-FFF2-40B4-BE49-F238E27FC236}">
              <a16:creationId xmlns:a16="http://schemas.microsoft.com/office/drawing/2014/main" id="{C21DBC97-F3AC-4BCA-9174-133A0B42BD5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70" name="Text Box 293">
          <a:extLst>
            <a:ext uri="{FF2B5EF4-FFF2-40B4-BE49-F238E27FC236}">
              <a16:creationId xmlns:a16="http://schemas.microsoft.com/office/drawing/2014/main" id="{0FD09F5C-0942-4351-A7A6-A61E948C2A5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71" name="Text Box 294">
          <a:extLst>
            <a:ext uri="{FF2B5EF4-FFF2-40B4-BE49-F238E27FC236}">
              <a16:creationId xmlns:a16="http://schemas.microsoft.com/office/drawing/2014/main" id="{24802A79-CDC4-46B0-8B30-2FAE519C39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72" name="Text Box 295">
          <a:extLst>
            <a:ext uri="{FF2B5EF4-FFF2-40B4-BE49-F238E27FC236}">
              <a16:creationId xmlns:a16="http://schemas.microsoft.com/office/drawing/2014/main" id="{337E0A14-EC20-414E-9B30-552C62A8839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73" name="Text Box 296">
          <a:extLst>
            <a:ext uri="{FF2B5EF4-FFF2-40B4-BE49-F238E27FC236}">
              <a16:creationId xmlns:a16="http://schemas.microsoft.com/office/drawing/2014/main" id="{B661205D-7C08-487F-B1D7-52A423216B1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74" name="Text Box 297">
          <a:extLst>
            <a:ext uri="{FF2B5EF4-FFF2-40B4-BE49-F238E27FC236}">
              <a16:creationId xmlns:a16="http://schemas.microsoft.com/office/drawing/2014/main" id="{483FBEC2-3E36-45D4-8500-B3952526E63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75" name="Text Box 298">
          <a:extLst>
            <a:ext uri="{FF2B5EF4-FFF2-40B4-BE49-F238E27FC236}">
              <a16:creationId xmlns:a16="http://schemas.microsoft.com/office/drawing/2014/main" id="{2AD3378F-1D95-47DC-9271-FB9128543FE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76" name="Text Box 299">
          <a:extLst>
            <a:ext uri="{FF2B5EF4-FFF2-40B4-BE49-F238E27FC236}">
              <a16:creationId xmlns:a16="http://schemas.microsoft.com/office/drawing/2014/main" id="{7C362C4A-2126-4622-88C7-1EDC0726115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77" name="Text Box 300">
          <a:extLst>
            <a:ext uri="{FF2B5EF4-FFF2-40B4-BE49-F238E27FC236}">
              <a16:creationId xmlns:a16="http://schemas.microsoft.com/office/drawing/2014/main" id="{AECFF4EB-D7A7-4A02-B959-D95EB8E7EF8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78" name="Text Box 301">
          <a:extLst>
            <a:ext uri="{FF2B5EF4-FFF2-40B4-BE49-F238E27FC236}">
              <a16:creationId xmlns:a16="http://schemas.microsoft.com/office/drawing/2014/main" id="{ECD06ED6-928C-4020-B5BC-A4441855971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79" name="Text Box 302">
          <a:extLst>
            <a:ext uri="{FF2B5EF4-FFF2-40B4-BE49-F238E27FC236}">
              <a16:creationId xmlns:a16="http://schemas.microsoft.com/office/drawing/2014/main" id="{9DE41F26-7F7F-42B5-A959-348108FACE2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80" name="Text Box 303">
          <a:extLst>
            <a:ext uri="{FF2B5EF4-FFF2-40B4-BE49-F238E27FC236}">
              <a16:creationId xmlns:a16="http://schemas.microsoft.com/office/drawing/2014/main" id="{39B6842B-45E2-4A97-8EA9-4988F5ABA1C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81" name="Text Box 304">
          <a:extLst>
            <a:ext uri="{FF2B5EF4-FFF2-40B4-BE49-F238E27FC236}">
              <a16:creationId xmlns:a16="http://schemas.microsoft.com/office/drawing/2014/main" id="{F3664AAD-411C-4D85-A7FB-20BA22AE01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82" name="Text Box 305">
          <a:extLst>
            <a:ext uri="{FF2B5EF4-FFF2-40B4-BE49-F238E27FC236}">
              <a16:creationId xmlns:a16="http://schemas.microsoft.com/office/drawing/2014/main" id="{96F618C0-C42B-4A69-B6E3-35713A31E94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83" name="Text Box 306">
          <a:extLst>
            <a:ext uri="{FF2B5EF4-FFF2-40B4-BE49-F238E27FC236}">
              <a16:creationId xmlns:a16="http://schemas.microsoft.com/office/drawing/2014/main" id="{393DFF1C-5738-48E7-A98A-9158701E362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84" name="Text Box 307">
          <a:extLst>
            <a:ext uri="{FF2B5EF4-FFF2-40B4-BE49-F238E27FC236}">
              <a16:creationId xmlns:a16="http://schemas.microsoft.com/office/drawing/2014/main" id="{9CE33C52-4259-42D6-880F-4E028760DD6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85" name="Text Box 308">
          <a:extLst>
            <a:ext uri="{FF2B5EF4-FFF2-40B4-BE49-F238E27FC236}">
              <a16:creationId xmlns:a16="http://schemas.microsoft.com/office/drawing/2014/main" id="{6DE81F3C-0DCC-4F84-BE59-39D12F512F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86" name="Text Box 309">
          <a:extLst>
            <a:ext uri="{FF2B5EF4-FFF2-40B4-BE49-F238E27FC236}">
              <a16:creationId xmlns:a16="http://schemas.microsoft.com/office/drawing/2014/main" id="{C5BC1AEE-B582-4C84-8AC6-96471227F6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87" name="Text Box 310">
          <a:extLst>
            <a:ext uri="{FF2B5EF4-FFF2-40B4-BE49-F238E27FC236}">
              <a16:creationId xmlns:a16="http://schemas.microsoft.com/office/drawing/2014/main" id="{847CCF72-4360-423C-BE39-82017CAA478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88" name="Text Box 311">
          <a:extLst>
            <a:ext uri="{FF2B5EF4-FFF2-40B4-BE49-F238E27FC236}">
              <a16:creationId xmlns:a16="http://schemas.microsoft.com/office/drawing/2014/main" id="{1311196B-DA27-41AB-AA64-2B33D27785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89" name="Text Box 312">
          <a:extLst>
            <a:ext uri="{FF2B5EF4-FFF2-40B4-BE49-F238E27FC236}">
              <a16:creationId xmlns:a16="http://schemas.microsoft.com/office/drawing/2014/main" id="{931E005A-5397-45A0-972B-F3B0568B469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90" name="Text Box 313">
          <a:extLst>
            <a:ext uri="{FF2B5EF4-FFF2-40B4-BE49-F238E27FC236}">
              <a16:creationId xmlns:a16="http://schemas.microsoft.com/office/drawing/2014/main" id="{5162E4E9-B84A-485F-9FB3-043BB6FF6F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91" name="Text Box 314">
          <a:extLst>
            <a:ext uri="{FF2B5EF4-FFF2-40B4-BE49-F238E27FC236}">
              <a16:creationId xmlns:a16="http://schemas.microsoft.com/office/drawing/2014/main" id="{B2DA682B-39D7-49D2-8C3D-F3B177FCE05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92" name="Text Box 315">
          <a:extLst>
            <a:ext uri="{FF2B5EF4-FFF2-40B4-BE49-F238E27FC236}">
              <a16:creationId xmlns:a16="http://schemas.microsoft.com/office/drawing/2014/main" id="{E7BB4F4E-1952-45C5-A054-D0568E7709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93" name="Text Box 316">
          <a:extLst>
            <a:ext uri="{FF2B5EF4-FFF2-40B4-BE49-F238E27FC236}">
              <a16:creationId xmlns:a16="http://schemas.microsoft.com/office/drawing/2014/main" id="{15946569-A0BE-4750-8057-2C3542A91B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94" name="Text Box 317">
          <a:extLst>
            <a:ext uri="{FF2B5EF4-FFF2-40B4-BE49-F238E27FC236}">
              <a16:creationId xmlns:a16="http://schemas.microsoft.com/office/drawing/2014/main" id="{70C9561E-CECE-432A-9528-1E3523EA97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95" name="Text Box 318">
          <a:extLst>
            <a:ext uri="{FF2B5EF4-FFF2-40B4-BE49-F238E27FC236}">
              <a16:creationId xmlns:a16="http://schemas.microsoft.com/office/drawing/2014/main" id="{2111622D-AF43-4ACB-B573-204AB3529E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96" name="Text Box 319">
          <a:extLst>
            <a:ext uri="{FF2B5EF4-FFF2-40B4-BE49-F238E27FC236}">
              <a16:creationId xmlns:a16="http://schemas.microsoft.com/office/drawing/2014/main" id="{1C9F3D31-42AB-4054-9237-85FFAE757B6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97" name="Text Box 320">
          <a:extLst>
            <a:ext uri="{FF2B5EF4-FFF2-40B4-BE49-F238E27FC236}">
              <a16:creationId xmlns:a16="http://schemas.microsoft.com/office/drawing/2014/main" id="{9B5328D0-AB6A-411D-81A4-46A6B19755A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98" name="Text Box 321">
          <a:extLst>
            <a:ext uri="{FF2B5EF4-FFF2-40B4-BE49-F238E27FC236}">
              <a16:creationId xmlns:a16="http://schemas.microsoft.com/office/drawing/2014/main" id="{CDDFF845-0635-4D3F-AAA5-A5331EF3E65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399" name="Text Box 322">
          <a:extLst>
            <a:ext uri="{FF2B5EF4-FFF2-40B4-BE49-F238E27FC236}">
              <a16:creationId xmlns:a16="http://schemas.microsoft.com/office/drawing/2014/main" id="{96AA181C-0249-4665-A3CB-32A93518E06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00" name="Text Box 323">
          <a:extLst>
            <a:ext uri="{FF2B5EF4-FFF2-40B4-BE49-F238E27FC236}">
              <a16:creationId xmlns:a16="http://schemas.microsoft.com/office/drawing/2014/main" id="{07E07C91-E06E-4AF2-A760-B2BFFF50A4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01" name="Text Box 324">
          <a:extLst>
            <a:ext uri="{FF2B5EF4-FFF2-40B4-BE49-F238E27FC236}">
              <a16:creationId xmlns:a16="http://schemas.microsoft.com/office/drawing/2014/main" id="{A5B57487-1F83-499B-AB19-5B3E21120F1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02" name="Text Box 325">
          <a:extLst>
            <a:ext uri="{FF2B5EF4-FFF2-40B4-BE49-F238E27FC236}">
              <a16:creationId xmlns:a16="http://schemas.microsoft.com/office/drawing/2014/main" id="{A70225D6-F249-47BF-8727-6C2AEEA8F2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03" name="Text Box 326">
          <a:extLst>
            <a:ext uri="{FF2B5EF4-FFF2-40B4-BE49-F238E27FC236}">
              <a16:creationId xmlns:a16="http://schemas.microsoft.com/office/drawing/2014/main" id="{3FC1B652-7B7F-4BCE-A12C-E0EBACE349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04" name="Text Box 327">
          <a:extLst>
            <a:ext uri="{FF2B5EF4-FFF2-40B4-BE49-F238E27FC236}">
              <a16:creationId xmlns:a16="http://schemas.microsoft.com/office/drawing/2014/main" id="{038FFE25-A4BE-4B10-A5FD-A15A4ED7A59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05" name="Text Box 328">
          <a:extLst>
            <a:ext uri="{FF2B5EF4-FFF2-40B4-BE49-F238E27FC236}">
              <a16:creationId xmlns:a16="http://schemas.microsoft.com/office/drawing/2014/main" id="{CEE648F0-6278-485B-9874-FF5656A565E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06" name="Text Box 329">
          <a:extLst>
            <a:ext uri="{FF2B5EF4-FFF2-40B4-BE49-F238E27FC236}">
              <a16:creationId xmlns:a16="http://schemas.microsoft.com/office/drawing/2014/main" id="{C063C101-8965-4966-BAB6-9BAF91F5F92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07" name="Text Box 330">
          <a:extLst>
            <a:ext uri="{FF2B5EF4-FFF2-40B4-BE49-F238E27FC236}">
              <a16:creationId xmlns:a16="http://schemas.microsoft.com/office/drawing/2014/main" id="{DA95D062-1A7F-44FB-BCC1-0A6B30DAE99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08" name="Text Box 331">
          <a:extLst>
            <a:ext uri="{FF2B5EF4-FFF2-40B4-BE49-F238E27FC236}">
              <a16:creationId xmlns:a16="http://schemas.microsoft.com/office/drawing/2014/main" id="{2A6B439F-A8B5-4963-A5C9-BFCC51237E0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09" name="Text Box 332">
          <a:extLst>
            <a:ext uri="{FF2B5EF4-FFF2-40B4-BE49-F238E27FC236}">
              <a16:creationId xmlns:a16="http://schemas.microsoft.com/office/drawing/2014/main" id="{B577AC58-D83B-43FF-8D13-0F1FCF5F2D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10" name="Text Box 333">
          <a:extLst>
            <a:ext uri="{FF2B5EF4-FFF2-40B4-BE49-F238E27FC236}">
              <a16:creationId xmlns:a16="http://schemas.microsoft.com/office/drawing/2014/main" id="{A1C2F0E0-A685-44A8-8967-83F388A233D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11" name="Text Box 334">
          <a:extLst>
            <a:ext uri="{FF2B5EF4-FFF2-40B4-BE49-F238E27FC236}">
              <a16:creationId xmlns:a16="http://schemas.microsoft.com/office/drawing/2014/main" id="{58081F01-5E33-4C7A-BADC-EADCB845A40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12" name="Text Box 335">
          <a:extLst>
            <a:ext uri="{FF2B5EF4-FFF2-40B4-BE49-F238E27FC236}">
              <a16:creationId xmlns:a16="http://schemas.microsoft.com/office/drawing/2014/main" id="{467A5FEB-85E1-47B7-A76D-EEA8798F602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13" name="Text Box 336">
          <a:extLst>
            <a:ext uri="{FF2B5EF4-FFF2-40B4-BE49-F238E27FC236}">
              <a16:creationId xmlns:a16="http://schemas.microsoft.com/office/drawing/2014/main" id="{53C20AB9-0186-47C6-9299-D5E158BD0A9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14" name="Text Box 337">
          <a:extLst>
            <a:ext uri="{FF2B5EF4-FFF2-40B4-BE49-F238E27FC236}">
              <a16:creationId xmlns:a16="http://schemas.microsoft.com/office/drawing/2014/main" id="{A7E01334-50E3-48C2-860E-88015E66711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15" name="Text Box 338">
          <a:extLst>
            <a:ext uri="{FF2B5EF4-FFF2-40B4-BE49-F238E27FC236}">
              <a16:creationId xmlns:a16="http://schemas.microsoft.com/office/drawing/2014/main" id="{DE0F4732-D256-44CF-97DC-CF2D572876C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16" name="Text Box 339">
          <a:extLst>
            <a:ext uri="{FF2B5EF4-FFF2-40B4-BE49-F238E27FC236}">
              <a16:creationId xmlns:a16="http://schemas.microsoft.com/office/drawing/2014/main" id="{2E7BD92F-9FFF-48FE-91ED-ABFB7D8FDF8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17" name="Text Box 340">
          <a:extLst>
            <a:ext uri="{FF2B5EF4-FFF2-40B4-BE49-F238E27FC236}">
              <a16:creationId xmlns:a16="http://schemas.microsoft.com/office/drawing/2014/main" id="{FE5A3420-90DB-4F06-8BA3-4AC048109E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18" name="Text Box 341">
          <a:extLst>
            <a:ext uri="{FF2B5EF4-FFF2-40B4-BE49-F238E27FC236}">
              <a16:creationId xmlns:a16="http://schemas.microsoft.com/office/drawing/2014/main" id="{D0F67447-9A65-4C99-9E6C-986B7C505E3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19" name="Text Box 342">
          <a:extLst>
            <a:ext uri="{FF2B5EF4-FFF2-40B4-BE49-F238E27FC236}">
              <a16:creationId xmlns:a16="http://schemas.microsoft.com/office/drawing/2014/main" id="{B5EDE73A-05A3-4386-82B7-B1D7B816E1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20" name="Text Box 343">
          <a:extLst>
            <a:ext uri="{FF2B5EF4-FFF2-40B4-BE49-F238E27FC236}">
              <a16:creationId xmlns:a16="http://schemas.microsoft.com/office/drawing/2014/main" id="{BAB00A9E-0409-402F-B742-EBDD11A44E0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21" name="Text Box 344">
          <a:extLst>
            <a:ext uri="{FF2B5EF4-FFF2-40B4-BE49-F238E27FC236}">
              <a16:creationId xmlns:a16="http://schemas.microsoft.com/office/drawing/2014/main" id="{46327EB1-7F9B-48A8-8FF8-06A9B772345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22" name="Text Box 345">
          <a:extLst>
            <a:ext uri="{FF2B5EF4-FFF2-40B4-BE49-F238E27FC236}">
              <a16:creationId xmlns:a16="http://schemas.microsoft.com/office/drawing/2014/main" id="{5F397CCE-D53D-4A1B-8FEC-F3A6169F2C5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423" name="Text Box 346">
          <a:extLst>
            <a:ext uri="{FF2B5EF4-FFF2-40B4-BE49-F238E27FC236}">
              <a16:creationId xmlns:a16="http://schemas.microsoft.com/office/drawing/2014/main" id="{098AF0EA-E0FC-4846-A19B-6788F74A84D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id="{D010590D-82D9-4C3F-B4E5-63EDA0B35E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B31F981B-8D2D-440A-89FF-EC711D2B051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26" name="Text Box 3">
          <a:extLst>
            <a:ext uri="{FF2B5EF4-FFF2-40B4-BE49-F238E27FC236}">
              <a16:creationId xmlns:a16="http://schemas.microsoft.com/office/drawing/2014/main" id="{5592DCF9-E119-464D-91CF-33FAA0B3C3B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id="{24C2F4C8-5564-488B-A805-DDCABC809F5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28" name="Text Box 5">
          <a:extLst>
            <a:ext uri="{FF2B5EF4-FFF2-40B4-BE49-F238E27FC236}">
              <a16:creationId xmlns:a16="http://schemas.microsoft.com/office/drawing/2014/main" id="{E079C828-70C9-496F-9585-7FAE8E60219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29" name="Text Box 6">
          <a:extLst>
            <a:ext uri="{FF2B5EF4-FFF2-40B4-BE49-F238E27FC236}">
              <a16:creationId xmlns:a16="http://schemas.microsoft.com/office/drawing/2014/main" id="{16D1939B-1313-4001-8266-6D09CC63C58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30" name="Text Box 7">
          <a:extLst>
            <a:ext uri="{FF2B5EF4-FFF2-40B4-BE49-F238E27FC236}">
              <a16:creationId xmlns:a16="http://schemas.microsoft.com/office/drawing/2014/main" id="{F77DEB7C-ACA6-48B1-B014-542D085EA56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31" name="Text Box 8">
          <a:extLst>
            <a:ext uri="{FF2B5EF4-FFF2-40B4-BE49-F238E27FC236}">
              <a16:creationId xmlns:a16="http://schemas.microsoft.com/office/drawing/2014/main" id="{3F1198B6-4DB0-4309-A630-BFFE2D7CF04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32" name="Text Box 9">
          <a:extLst>
            <a:ext uri="{FF2B5EF4-FFF2-40B4-BE49-F238E27FC236}">
              <a16:creationId xmlns:a16="http://schemas.microsoft.com/office/drawing/2014/main" id="{4A481FE2-9646-40D5-AA2C-B9BD9955E9C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33" name="Text Box 10">
          <a:extLst>
            <a:ext uri="{FF2B5EF4-FFF2-40B4-BE49-F238E27FC236}">
              <a16:creationId xmlns:a16="http://schemas.microsoft.com/office/drawing/2014/main" id="{C61917BA-8436-4FA8-8D09-3F1181446D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34" name="Text Box 11">
          <a:extLst>
            <a:ext uri="{FF2B5EF4-FFF2-40B4-BE49-F238E27FC236}">
              <a16:creationId xmlns:a16="http://schemas.microsoft.com/office/drawing/2014/main" id="{209F28E3-5E0A-40DE-825C-4437A0CEAFA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35" name="Text Box 12">
          <a:extLst>
            <a:ext uri="{FF2B5EF4-FFF2-40B4-BE49-F238E27FC236}">
              <a16:creationId xmlns:a16="http://schemas.microsoft.com/office/drawing/2014/main" id="{66F3233D-6ED7-4CD6-A5D8-064E6BCCA49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36" name="Text Box 13">
          <a:extLst>
            <a:ext uri="{FF2B5EF4-FFF2-40B4-BE49-F238E27FC236}">
              <a16:creationId xmlns:a16="http://schemas.microsoft.com/office/drawing/2014/main" id="{F0CBB968-D270-4A64-AE57-5597A005AA5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37" name="Text Box 14">
          <a:extLst>
            <a:ext uri="{FF2B5EF4-FFF2-40B4-BE49-F238E27FC236}">
              <a16:creationId xmlns:a16="http://schemas.microsoft.com/office/drawing/2014/main" id="{61BDB415-F405-4969-BFEB-7D837A33FC2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38" name="Text Box 15">
          <a:extLst>
            <a:ext uri="{FF2B5EF4-FFF2-40B4-BE49-F238E27FC236}">
              <a16:creationId xmlns:a16="http://schemas.microsoft.com/office/drawing/2014/main" id="{F0EA5F00-F45E-4735-B103-ADF5DEF4BA8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39" name="Text Box 16">
          <a:extLst>
            <a:ext uri="{FF2B5EF4-FFF2-40B4-BE49-F238E27FC236}">
              <a16:creationId xmlns:a16="http://schemas.microsoft.com/office/drawing/2014/main" id="{121DBB1E-4791-4EC6-AE3E-73599938085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40" name="Text Box 17">
          <a:extLst>
            <a:ext uri="{FF2B5EF4-FFF2-40B4-BE49-F238E27FC236}">
              <a16:creationId xmlns:a16="http://schemas.microsoft.com/office/drawing/2014/main" id="{2755B885-93C7-4C6C-9FBD-BBF8CBF40F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41" name="Text Box 18">
          <a:extLst>
            <a:ext uri="{FF2B5EF4-FFF2-40B4-BE49-F238E27FC236}">
              <a16:creationId xmlns:a16="http://schemas.microsoft.com/office/drawing/2014/main" id="{8BC214F1-4232-4275-AAFF-2D4955D68C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42" name="Text Box 19">
          <a:extLst>
            <a:ext uri="{FF2B5EF4-FFF2-40B4-BE49-F238E27FC236}">
              <a16:creationId xmlns:a16="http://schemas.microsoft.com/office/drawing/2014/main" id="{A12E3822-7C4D-4940-A126-96B18F14926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43" name="Text Box 20">
          <a:extLst>
            <a:ext uri="{FF2B5EF4-FFF2-40B4-BE49-F238E27FC236}">
              <a16:creationId xmlns:a16="http://schemas.microsoft.com/office/drawing/2014/main" id="{6042E13A-7D64-49FF-9A96-48D9B3CD3C9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44" name="Text Box 21">
          <a:extLst>
            <a:ext uri="{FF2B5EF4-FFF2-40B4-BE49-F238E27FC236}">
              <a16:creationId xmlns:a16="http://schemas.microsoft.com/office/drawing/2014/main" id="{74EDA21E-A992-47F0-BEBD-F1F5276C70B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45" name="Text Box 22">
          <a:extLst>
            <a:ext uri="{FF2B5EF4-FFF2-40B4-BE49-F238E27FC236}">
              <a16:creationId xmlns:a16="http://schemas.microsoft.com/office/drawing/2014/main" id="{4E4EB423-DB9B-4702-93E9-DB4DB22070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46" name="Text Box 23">
          <a:extLst>
            <a:ext uri="{FF2B5EF4-FFF2-40B4-BE49-F238E27FC236}">
              <a16:creationId xmlns:a16="http://schemas.microsoft.com/office/drawing/2014/main" id="{F2BD25A9-9B44-4996-AAED-A5D43D4B6EC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47" name="Text Box 24">
          <a:extLst>
            <a:ext uri="{FF2B5EF4-FFF2-40B4-BE49-F238E27FC236}">
              <a16:creationId xmlns:a16="http://schemas.microsoft.com/office/drawing/2014/main" id="{3969C3BC-C20D-4162-A7A7-1C59531C8F7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48" name="Text Box 25">
          <a:extLst>
            <a:ext uri="{FF2B5EF4-FFF2-40B4-BE49-F238E27FC236}">
              <a16:creationId xmlns:a16="http://schemas.microsoft.com/office/drawing/2014/main" id="{F1899CF6-2BF9-4FE2-867A-96B48C54B68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49" name="Text Box 26">
          <a:extLst>
            <a:ext uri="{FF2B5EF4-FFF2-40B4-BE49-F238E27FC236}">
              <a16:creationId xmlns:a16="http://schemas.microsoft.com/office/drawing/2014/main" id="{3087E0F7-F8D7-4091-A54B-4B337C07296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50" name="Text Box 27">
          <a:extLst>
            <a:ext uri="{FF2B5EF4-FFF2-40B4-BE49-F238E27FC236}">
              <a16:creationId xmlns:a16="http://schemas.microsoft.com/office/drawing/2014/main" id="{421C747B-5118-47AC-9B62-7CEE98B5AD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51" name="Text Box 28">
          <a:extLst>
            <a:ext uri="{FF2B5EF4-FFF2-40B4-BE49-F238E27FC236}">
              <a16:creationId xmlns:a16="http://schemas.microsoft.com/office/drawing/2014/main" id="{3E198400-85FC-48B8-956F-0FE56A8ADCC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52" name="Text Box 29">
          <a:extLst>
            <a:ext uri="{FF2B5EF4-FFF2-40B4-BE49-F238E27FC236}">
              <a16:creationId xmlns:a16="http://schemas.microsoft.com/office/drawing/2014/main" id="{7A212B4B-4054-4D99-8CBB-E40924F9EB4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53" name="Text Box 30">
          <a:extLst>
            <a:ext uri="{FF2B5EF4-FFF2-40B4-BE49-F238E27FC236}">
              <a16:creationId xmlns:a16="http://schemas.microsoft.com/office/drawing/2014/main" id="{28DF8A68-A173-47B0-94A4-0D7F6A7581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54" name="Text Box 31">
          <a:extLst>
            <a:ext uri="{FF2B5EF4-FFF2-40B4-BE49-F238E27FC236}">
              <a16:creationId xmlns:a16="http://schemas.microsoft.com/office/drawing/2014/main" id="{54445FB2-F283-49EF-8351-794F425EC1C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55" name="Text Box 32">
          <a:extLst>
            <a:ext uri="{FF2B5EF4-FFF2-40B4-BE49-F238E27FC236}">
              <a16:creationId xmlns:a16="http://schemas.microsoft.com/office/drawing/2014/main" id="{BF6B7F2A-AF4F-485F-B321-D76080F962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56" name="Text Box 33">
          <a:extLst>
            <a:ext uri="{FF2B5EF4-FFF2-40B4-BE49-F238E27FC236}">
              <a16:creationId xmlns:a16="http://schemas.microsoft.com/office/drawing/2014/main" id="{35CB7052-14EE-42F4-882B-99851085D9C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57" name="Text Box 34">
          <a:extLst>
            <a:ext uri="{FF2B5EF4-FFF2-40B4-BE49-F238E27FC236}">
              <a16:creationId xmlns:a16="http://schemas.microsoft.com/office/drawing/2014/main" id="{9448E149-BEA3-4146-BBAF-98DCCADB857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58" name="Text Box 35">
          <a:extLst>
            <a:ext uri="{FF2B5EF4-FFF2-40B4-BE49-F238E27FC236}">
              <a16:creationId xmlns:a16="http://schemas.microsoft.com/office/drawing/2014/main" id="{9F17E507-2E62-490F-85B1-3D39708B667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59" name="Text Box 36">
          <a:extLst>
            <a:ext uri="{FF2B5EF4-FFF2-40B4-BE49-F238E27FC236}">
              <a16:creationId xmlns:a16="http://schemas.microsoft.com/office/drawing/2014/main" id="{63BC3415-65E8-4D89-BAD5-DFEEC004D35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60" name="Text Box 37">
          <a:extLst>
            <a:ext uri="{FF2B5EF4-FFF2-40B4-BE49-F238E27FC236}">
              <a16:creationId xmlns:a16="http://schemas.microsoft.com/office/drawing/2014/main" id="{F3D9C803-ABA0-4DF9-A318-72F20BDFA9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61" name="Text Box 38">
          <a:extLst>
            <a:ext uri="{FF2B5EF4-FFF2-40B4-BE49-F238E27FC236}">
              <a16:creationId xmlns:a16="http://schemas.microsoft.com/office/drawing/2014/main" id="{FBEF9DFF-BDB3-4D27-A7BE-3F87A2E8BDC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62" name="Text Box 39">
          <a:extLst>
            <a:ext uri="{FF2B5EF4-FFF2-40B4-BE49-F238E27FC236}">
              <a16:creationId xmlns:a16="http://schemas.microsoft.com/office/drawing/2014/main" id="{ED212265-9821-4913-8928-25603954265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63" name="Text Box 40">
          <a:extLst>
            <a:ext uri="{FF2B5EF4-FFF2-40B4-BE49-F238E27FC236}">
              <a16:creationId xmlns:a16="http://schemas.microsoft.com/office/drawing/2014/main" id="{7DD56940-550F-46DD-A119-036962EBE31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64" name="Text Box 41">
          <a:extLst>
            <a:ext uri="{FF2B5EF4-FFF2-40B4-BE49-F238E27FC236}">
              <a16:creationId xmlns:a16="http://schemas.microsoft.com/office/drawing/2014/main" id="{E4152F39-7DEA-4ADC-9C7E-21AE3960B2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65" name="Text Box 42">
          <a:extLst>
            <a:ext uri="{FF2B5EF4-FFF2-40B4-BE49-F238E27FC236}">
              <a16:creationId xmlns:a16="http://schemas.microsoft.com/office/drawing/2014/main" id="{943BD472-693C-4F7E-A422-9E1A6EBA85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66" name="Text Box 43">
          <a:extLst>
            <a:ext uri="{FF2B5EF4-FFF2-40B4-BE49-F238E27FC236}">
              <a16:creationId xmlns:a16="http://schemas.microsoft.com/office/drawing/2014/main" id="{BEEF3B10-0176-4603-9EAA-12D2CCA03F1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67" name="Text Box 44">
          <a:extLst>
            <a:ext uri="{FF2B5EF4-FFF2-40B4-BE49-F238E27FC236}">
              <a16:creationId xmlns:a16="http://schemas.microsoft.com/office/drawing/2014/main" id="{F0128C0E-0D39-4C6B-922C-72B723AA57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68" name="Text Box 45">
          <a:extLst>
            <a:ext uri="{FF2B5EF4-FFF2-40B4-BE49-F238E27FC236}">
              <a16:creationId xmlns:a16="http://schemas.microsoft.com/office/drawing/2014/main" id="{1BDCC6C9-E6F3-4AEF-9C0D-86F4A28213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69" name="Text Box 46">
          <a:extLst>
            <a:ext uri="{FF2B5EF4-FFF2-40B4-BE49-F238E27FC236}">
              <a16:creationId xmlns:a16="http://schemas.microsoft.com/office/drawing/2014/main" id="{B23E5A3D-405A-4E1B-80E0-F78577F3A1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70" name="Text Box 47">
          <a:extLst>
            <a:ext uri="{FF2B5EF4-FFF2-40B4-BE49-F238E27FC236}">
              <a16:creationId xmlns:a16="http://schemas.microsoft.com/office/drawing/2014/main" id="{77E7A50E-8A76-4967-B7D7-B0B6EA9AD8A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71" name="Text Box 48">
          <a:extLst>
            <a:ext uri="{FF2B5EF4-FFF2-40B4-BE49-F238E27FC236}">
              <a16:creationId xmlns:a16="http://schemas.microsoft.com/office/drawing/2014/main" id="{3C54B123-F8EF-4FA0-A204-AD5553D504D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72" name="Text Box 49">
          <a:extLst>
            <a:ext uri="{FF2B5EF4-FFF2-40B4-BE49-F238E27FC236}">
              <a16:creationId xmlns:a16="http://schemas.microsoft.com/office/drawing/2014/main" id="{4AEE9619-37A7-4922-9745-43E1B0B94E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73" name="Text Box 50">
          <a:extLst>
            <a:ext uri="{FF2B5EF4-FFF2-40B4-BE49-F238E27FC236}">
              <a16:creationId xmlns:a16="http://schemas.microsoft.com/office/drawing/2014/main" id="{472BD6B5-C67F-4527-8F15-974C15E4B50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74" name="Text Box 51">
          <a:extLst>
            <a:ext uri="{FF2B5EF4-FFF2-40B4-BE49-F238E27FC236}">
              <a16:creationId xmlns:a16="http://schemas.microsoft.com/office/drawing/2014/main" id="{BD35A559-D93D-40BE-A777-3AAFFE4389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75" name="Text Box 52">
          <a:extLst>
            <a:ext uri="{FF2B5EF4-FFF2-40B4-BE49-F238E27FC236}">
              <a16:creationId xmlns:a16="http://schemas.microsoft.com/office/drawing/2014/main" id="{027DD30B-6231-46EC-A8C8-663B7B350C6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76" name="Text Box 53">
          <a:extLst>
            <a:ext uri="{FF2B5EF4-FFF2-40B4-BE49-F238E27FC236}">
              <a16:creationId xmlns:a16="http://schemas.microsoft.com/office/drawing/2014/main" id="{D37683F0-07AD-41F7-9C13-8374F6E4E8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77" name="Text Box 54">
          <a:extLst>
            <a:ext uri="{FF2B5EF4-FFF2-40B4-BE49-F238E27FC236}">
              <a16:creationId xmlns:a16="http://schemas.microsoft.com/office/drawing/2014/main" id="{3B356344-61A9-4341-901A-5F17CDC7877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78" name="Text Box 55">
          <a:extLst>
            <a:ext uri="{FF2B5EF4-FFF2-40B4-BE49-F238E27FC236}">
              <a16:creationId xmlns:a16="http://schemas.microsoft.com/office/drawing/2014/main" id="{5C381D60-1E07-400D-840A-6AF466972F0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79" name="Text Box 56">
          <a:extLst>
            <a:ext uri="{FF2B5EF4-FFF2-40B4-BE49-F238E27FC236}">
              <a16:creationId xmlns:a16="http://schemas.microsoft.com/office/drawing/2014/main" id="{B25940BF-6C5D-4607-8F99-0A1788F937E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80" name="Text Box 57">
          <a:extLst>
            <a:ext uri="{FF2B5EF4-FFF2-40B4-BE49-F238E27FC236}">
              <a16:creationId xmlns:a16="http://schemas.microsoft.com/office/drawing/2014/main" id="{C33BE732-949B-4E0E-B3E3-16C2BEA770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81" name="Text Box 58">
          <a:extLst>
            <a:ext uri="{FF2B5EF4-FFF2-40B4-BE49-F238E27FC236}">
              <a16:creationId xmlns:a16="http://schemas.microsoft.com/office/drawing/2014/main" id="{345BF4F8-3579-41BF-BB4C-31F13B9EECE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82" name="Text Box 59">
          <a:extLst>
            <a:ext uri="{FF2B5EF4-FFF2-40B4-BE49-F238E27FC236}">
              <a16:creationId xmlns:a16="http://schemas.microsoft.com/office/drawing/2014/main" id="{8A1E99C0-FF60-4E5F-9989-69677A06A21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83" name="Text Box 60">
          <a:extLst>
            <a:ext uri="{FF2B5EF4-FFF2-40B4-BE49-F238E27FC236}">
              <a16:creationId xmlns:a16="http://schemas.microsoft.com/office/drawing/2014/main" id="{87D6B795-423A-4A56-8900-A6B389CBF6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84" name="Text Box 61">
          <a:extLst>
            <a:ext uri="{FF2B5EF4-FFF2-40B4-BE49-F238E27FC236}">
              <a16:creationId xmlns:a16="http://schemas.microsoft.com/office/drawing/2014/main" id="{1B336B76-D2C5-45A7-9C43-BFF80E7351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85" name="Text Box 62">
          <a:extLst>
            <a:ext uri="{FF2B5EF4-FFF2-40B4-BE49-F238E27FC236}">
              <a16:creationId xmlns:a16="http://schemas.microsoft.com/office/drawing/2014/main" id="{21D89A9C-661E-42D9-A4AD-46CC81A7E2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86" name="Text Box 63">
          <a:extLst>
            <a:ext uri="{FF2B5EF4-FFF2-40B4-BE49-F238E27FC236}">
              <a16:creationId xmlns:a16="http://schemas.microsoft.com/office/drawing/2014/main" id="{3B8837A0-B2EB-496A-960A-E61D9F4FCBB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87" name="Text Box 64">
          <a:extLst>
            <a:ext uri="{FF2B5EF4-FFF2-40B4-BE49-F238E27FC236}">
              <a16:creationId xmlns:a16="http://schemas.microsoft.com/office/drawing/2014/main" id="{FCE6D819-E742-4350-8F57-640317F0A33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88" name="Text Box 65">
          <a:extLst>
            <a:ext uri="{FF2B5EF4-FFF2-40B4-BE49-F238E27FC236}">
              <a16:creationId xmlns:a16="http://schemas.microsoft.com/office/drawing/2014/main" id="{053F360E-9206-44A3-9DEA-5EE518DA0B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89" name="Text Box 66">
          <a:extLst>
            <a:ext uri="{FF2B5EF4-FFF2-40B4-BE49-F238E27FC236}">
              <a16:creationId xmlns:a16="http://schemas.microsoft.com/office/drawing/2014/main" id="{E8E9185D-98FD-4E35-A08C-C8A1E6891DC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90" name="Text Box 67">
          <a:extLst>
            <a:ext uri="{FF2B5EF4-FFF2-40B4-BE49-F238E27FC236}">
              <a16:creationId xmlns:a16="http://schemas.microsoft.com/office/drawing/2014/main" id="{0B53BBE5-4471-4C6D-88D2-CE4F350881B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91" name="Text Box 68">
          <a:extLst>
            <a:ext uri="{FF2B5EF4-FFF2-40B4-BE49-F238E27FC236}">
              <a16:creationId xmlns:a16="http://schemas.microsoft.com/office/drawing/2014/main" id="{741794E3-37D5-4D3E-8390-1C5A48D2CF6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92" name="Text Box 69">
          <a:extLst>
            <a:ext uri="{FF2B5EF4-FFF2-40B4-BE49-F238E27FC236}">
              <a16:creationId xmlns:a16="http://schemas.microsoft.com/office/drawing/2014/main" id="{49883A1D-7B46-4821-9D4C-9085027797E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93" name="Text Box 70">
          <a:extLst>
            <a:ext uri="{FF2B5EF4-FFF2-40B4-BE49-F238E27FC236}">
              <a16:creationId xmlns:a16="http://schemas.microsoft.com/office/drawing/2014/main" id="{7C918276-59A0-43D8-8CFB-6598AEF4245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94" name="Text Box 71">
          <a:extLst>
            <a:ext uri="{FF2B5EF4-FFF2-40B4-BE49-F238E27FC236}">
              <a16:creationId xmlns:a16="http://schemas.microsoft.com/office/drawing/2014/main" id="{9F4091C5-9303-4F31-B9B2-D2D6328964E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95" name="Text Box 72">
          <a:extLst>
            <a:ext uri="{FF2B5EF4-FFF2-40B4-BE49-F238E27FC236}">
              <a16:creationId xmlns:a16="http://schemas.microsoft.com/office/drawing/2014/main" id="{70DB4692-0C63-4CEB-B8A6-4838AA1AE28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96" name="Text Box 73">
          <a:extLst>
            <a:ext uri="{FF2B5EF4-FFF2-40B4-BE49-F238E27FC236}">
              <a16:creationId xmlns:a16="http://schemas.microsoft.com/office/drawing/2014/main" id="{AFE31F51-D24C-478A-872E-C3EBF9DAC0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97" name="Text Box 74">
          <a:extLst>
            <a:ext uri="{FF2B5EF4-FFF2-40B4-BE49-F238E27FC236}">
              <a16:creationId xmlns:a16="http://schemas.microsoft.com/office/drawing/2014/main" id="{4E688B06-5095-4722-81D1-EE1C5E80754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98" name="Text Box 75">
          <a:extLst>
            <a:ext uri="{FF2B5EF4-FFF2-40B4-BE49-F238E27FC236}">
              <a16:creationId xmlns:a16="http://schemas.microsoft.com/office/drawing/2014/main" id="{432D069B-876B-484D-B771-C2391690BB2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499" name="Text Box 76">
          <a:extLst>
            <a:ext uri="{FF2B5EF4-FFF2-40B4-BE49-F238E27FC236}">
              <a16:creationId xmlns:a16="http://schemas.microsoft.com/office/drawing/2014/main" id="{597713CF-753F-4B77-BC7E-6B37425BE46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00" name="Text Box 77">
          <a:extLst>
            <a:ext uri="{FF2B5EF4-FFF2-40B4-BE49-F238E27FC236}">
              <a16:creationId xmlns:a16="http://schemas.microsoft.com/office/drawing/2014/main" id="{B1C480EB-4C00-44FC-BCC5-1CF9E998032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01" name="Text Box 78">
          <a:extLst>
            <a:ext uri="{FF2B5EF4-FFF2-40B4-BE49-F238E27FC236}">
              <a16:creationId xmlns:a16="http://schemas.microsoft.com/office/drawing/2014/main" id="{F8E32FED-8072-423D-B29A-6A08E15CDB5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02" name="Text Box 79">
          <a:extLst>
            <a:ext uri="{FF2B5EF4-FFF2-40B4-BE49-F238E27FC236}">
              <a16:creationId xmlns:a16="http://schemas.microsoft.com/office/drawing/2014/main" id="{0FF86D33-113B-41BB-B6DF-8F865AB09F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03" name="Text Box 80">
          <a:extLst>
            <a:ext uri="{FF2B5EF4-FFF2-40B4-BE49-F238E27FC236}">
              <a16:creationId xmlns:a16="http://schemas.microsoft.com/office/drawing/2014/main" id="{CD8E5885-4C06-4576-8D0A-F5774E6B124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04" name="Text Box 81">
          <a:extLst>
            <a:ext uri="{FF2B5EF4-FFF2-40B4-BE49-F238E27FC236}">
              <a16:creationId xmlns:a16="http://schemas.microsoft.com/office/drawing/2014/main" id="{E1124896-5F97-463E-857E-18EC3AA8C3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05" name="Text Box 82">
          <a:extLst>
            <a:ext uri="{FF2B5EF4-FFF2-40B4-BE49-F238E27FC236}">
              <a16:creationId xmlns:a16="http://schemas.microsoft.com/office/drawing/2014/main" id="{47613F7E-E223-4E2C-B688-DA5D9FC951F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06" name="Text Box 83">
          <a:extLst>
            <a:ext uri="{FF2B5EF4-FFF2-40B4-BE49-F238E27FC236}">
              <a16:creationId xmlns:a16="http://schemas.microsoft.com/office/drawing/2014/main" id="{F9D63B05-C9EB-4682-B139-E85AC13E537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07" name="Text Box 84">
          <a:extLst>
            <a:ext uri="{FF2B5EF4-FFF2-40B4-BE49-F238E27FC236}">
              <a16:creationId xmlns:a16="http://schemas.microsoft.com/office/drawing/2014/main" id="{CE940BE5-3368-4515-AE36-28624DF7B1D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08" name="Text Box 85">
          <a:extLst>
            <a:ext uri="{FF2B5EF4-FFF2-40B4-BE49-F238E27FC236}">
              <a16:creationId xmlns:a16="http://schemas.microsoft.com/office/drawing/2014/main" id="{8522B95D-1790-45AD-A2F8-EFBCB0068D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09" name="Text Box 86">
          <a:extLst>
            <a:ext uri="{FF2B5EF4-FFF2-40B4-BE49-F238E27FC236}">
              <a16:creationId xmlns:a16="http://schemas.microsoft.com/office/drawing/2014/main" id="{999DBCE7-F3F8-4B8E-8967-23173E24DE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10" name="Text Box 87">
          <a:extLst>
            <a:ext uri="{FF2B5EF4-FFF2-40B4-BE49-F238E27FC236}">
              <a16:creationId xmlns:a16="http://schemas.microsoft.com/office/drawing/2014/main" id="{D1A90120-755D-4B30-9E23-2B472275E8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11" name="Text Box 88">
          <a:extLst>
            <a:ext uri="{FF2B5EF4-FFF2-40B4-BE49-F238E27FC236}">
              <a16:creationId xmlns:a16="http://schemas.microsoft.com/office/drawing/2014/main" id="{D678831A-4307-48DC-BDF3-63D2AC85C13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12" name="Text Box 89">
          <a:extLst>
            <a:ext uri="{FF2B5EF4-FFF2-40B4-BE49-F238E27FC236}">
              <a16:creationId xmlns:a16="http://schemas.microsoft.com/office/drawing/2014/main" id="{1E3C2DF7-5F81-4E4C-B30C-82F5BD1194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13" name="Text Box 90">
          <a:extLst>
            <a:ext uri="{FF2B5EF4-FFF2-40B4-BE49-F238E27FC236}">
              <a16:creationId xmlns:a16="http://schemas.microsoft.com/office/drawing/2014/main" id="{F3F19B63-BA85-4E5C-918D-6677150DA2D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14" name="Text Box 91">
          <a:extLst>
            <a:ext uri="{FF2B5EF4-FFF2-40B4-BE49-F238E27FC236}">
              <a16:creationId xmlns:a16="http://schemas.microsoft.com/office/drawing/2014/main" id="{0613E02D-ED31-4A32-9540-3A3BF7F4028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15" name="Text Box 92">
          <a:extLst>
            <a:ext uri="{FF2B5EF4-FFF2-40B4-BE49-F238E27FC236}">
              <a16:creationId xmlns:a16="http://schemas.microsoft.com/office/drawing/2014/main" id="{D5C77A6F-1F6E-4386-B70F-A4A51583974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16" name="Text Box 93">
          <a:extLst>
            <a:ext uri="{FF2B5EF4-FFF2-40B4-BE49-F238E27FC236}">
              <a16:creationId xmlns:a16="http://schemas.microsoft.com/office/drawing/2014/main" id="{60F2CC92-F21F-4267-AE06-4FAA5EA5E59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17" name="Text Box 94">
          <a:extLst>
            <a:ext uri="{FF2B5EF4-FFF2-40B4-BE49-F238E27FC236}">
              <a16:creationId xmlns:a16="http://schemas.microsoft.com/office/drawing/2014/main" id="{246559A4-C05D-4990-A2A7-4959241705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18" name="Text Box 95">
          <a:extLst>
            <a:ext uri="{FF2B5EF4-FFF2-40B4-BE49-F238E27FC236}">
              <a16:creationId xmlns:a16="http://schemas.microsoft.com/office/drawing/2014/main" id="{95B65ED2-1D09-4830-8856-4EB2408836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19" name="Text Box 96">
          <a:extLst>
            <a:ext uri="{FF2B5EF4-FFF2-40B4-BE49-F238E27FC236}">
              <a16:creationId xmlns:a16="http://schemas.microsoft.com/office/drawing/2014/main" id="{D85D6744-E5AF-445A-BB27-DD501F4F348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20" name="Text Box 97">
          <a:extLst>
            <a:ext uri="{FF2B5EF4-FFF2-40B4-BE49-F238E27FC236}">
              <a16:creationId xmlns:a16="http://schemas.microsoft.com/office/drawing/2014/main" id="{4C2EDA2B-505F-43ED-B59E-E6B98DD8DBD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21" name="Text Box 98">
          <a:extLst>
            <a:ext uri="{FF2B5EF4-FFF2-40B4-BE49-F238E27FC236}">
              <a16:creationId xmlns:a16="http://schemas.microsoft.com/office/drawing/2014/main" id="{275987BF-7945-40EA-B6F3-2A5F36BE917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22" name="Text Box 99">
          <a:extLst>
            <a:ext uri="{FF2B5EF4-FFF2-40B4-BE49-F238E27FC236}">
              <a16:creationId xmlns:a16="http://schemas.microsoft.com/office/drawing/2014/main" id="{0CD37465-EBA0-433D-A61F-8D7EFC9D05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23" name="Text Box 100">
          <a:extLst>
            <a:ext uri="{FF2B5EF4-FFF2-40B4-BE49-F238E27FC236}">
              <a16:creationId xmlns:a16="http://schemas.microsoft.com/office/drawing/2014/main" id="{461620BC-03B3-42B0-BE69-9975B2C0812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24" name="Text Box 101">
          <a:extLst>
            <a:ext uri="{FF2B5EF4-FFF2-40B4-BE49-F238E27FC236}">
              <a16:creationId xmlns:a16="http://schemas.microsoft.com/office/drawing/2014/main" id="{0D8353D4-EED3-45E0-968D-F808653B261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25" name="Text Box 102">
          <a:extLst>
            <a:ext uri="{FF2B5EF4-FFF2-40B4-BE49-F238E27FC236}">
              <a16:creationId xmlns:a16="http://schemas.microsoft.com/office/drawing/2014/main" id="{0337AB2D-F5CE-45BA-ADFD-7E1B7460235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26" name="Text Box 103">
          <a:extLst>
            <a:ext uri="{FF2B5EF4-FFF2-40B4-BE49-F238E27FC236}">
              <a16:creationId xmlns:a16="http://schemas.microsoft.com/office/drawing/2014/main" id="{C89AE983-F4CA-4699-8EDF-49AF9744F06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27" name="Text Box 104">
          <a:extLst>
            <a:ext uri="{FF2B5EF4-FFF2-40B4-BE49-F238E27FC236}">
              <a16:creationId xmlns:a16="http://schemas.microsoft.com/office/drawing/2014/main" id="{73C9C1C7-A756-401A-8849-3D41F481807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28" name="Text Box 105">
          <a:extLst>
            <a:ext uri="{FF2B5EF4-FFF2-40B4-BE49-F238E27FC236}">
              <a16:creationId xmlns:a16="http://schemas.microsoft.com/office/drawing/2014/main" id="{6B261316-3CC8-436E-B0B6-9F6F41486F9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29" name="Text Box 106">
          <a:extLst>
            <a:ext uri="{FF2B5EF4-FFF2-40B4-BE49-F238E27FC236}">
              <a16:creationId xmlns:a16="http://schemas.microsoft.com/office/drawing/2014/main" id="{9CCD60AD-D77E-4307-848D-91B6D2C5447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30" name="Text Box 107">
          <a:extLst>
            <a:ext uri="{FF2B5EF4-FFF2-40B4-BE49-F238E27FC236}">
              <a16:creationId xmlns:a16="http://schemas.microsoft.com/office/drawing/2014/main" id="{F72E8531-4267-4347-9555-7BAA89C214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31" name="Text Box 108">
          <a:extLst>
            <a:ext uri="{FF2B5EF4-FFF2-40B4-BE49-F238E27FC236}">
              <a16:creationId xmlns:a16="http://schemas.microsoft.com/office/drawing/2014/main" id="{BA10C36E-AB5C-4379-888B-70417832EC4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32" name="Text Box 109">
          <a:extLst>
            <a:ext uri="{FF2B5EF4-FFF2-40B4-BE49-F238E27FC236}">
              <a16:creationId xmlns:a16="http://schemas.microsoft.com/office/drawing/2014/main" id="{111F8E09-1C77-43D0-9E94-CB1A686502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33" name="Text Box 110">
          <a:extLst>
            <a:ext uri="{FF2B5EF4-FFF2-40B4-BE49-F238E27FC236}">
              <a16:creationId xmlns:a16="http://schemas.microsoft.com/office/drawing/2014/main" id="{F368EF44-79BD-4980-B8E0-F5D9362AD0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34" name="Text Box 111">
          <a:extLst>
            <a:ext uri="{FF2B5EF4-FFF2-40B4-BE49-F238E27FC236}">
              <a16:creationId xmlns:a16="http://schemas.microsoft.com/office/drawing/2014/main" id="{B2AB4A5E-8B75-4838-9737-53CF89FD69C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35" name="Text Box 112">
          <a:extLst>
            <a:ext uri="{FF2B5EF4-FFF2-40B4-BE49-F238E27FC236}">
              <a16:creationId xmlns:a16="http://schemas.microsoft.com/office/drawing/2014/main" id="{DDC1A368-EBD5-49D6-B4AE-BB440CF1699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36" name="Text Box 113">
          <a:extLst>
            <a:ext uri="{FF2B5EF4-FFF2-40B4-BE49-F238E27FC236}">
              <a16:creationId xmlns:a16="http://schemas.microsoft.com/office/drawing/2014/main" id="{C575CCED-BD46-4856-AD90-033D31D84F2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37" name="Text Box 114">
          <a:extLst>
            <a:ext uri="{FF2B5EF4-FFF2-40B4-BE49-F238E27FC236}">
              <a16:creationId xmlns:a16="http://schemas.microsoft.com/office/drawing/2014/main" id="{ABCE6BFD-5A4A-4F35-A140-BE34B225374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38" name="Text Box 115">
          <a:extLst>
            <a:ext uri="{FF2B5EF4-FFF2-40B4-BE49-F238E27FC236}">
              <a16:creationId xmlns:a16="http://schemas.microsoft.com/office/drawing/2014/main" id="{3A714666-9EB2-479C-88D3-AAB15353FE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39" name="Text Box 116">
          <a:extLst>
            <a:ext uri="{FF2B5EF4-FFF2-40B4-BE49-F238E27FC236}">
              <a16:creationId xmlns:a16="http://schemas.microsoft.com/office/drawing/2014/main" id="{AEBABB41-B48A-491A-BEE0-8DA22C7A2F0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40" name="Text Box 117">
          <a:extLst>
            <a:ext uri="{FF2B5EF4-FFF2-40B4-BE49-F238E27FC236}">
              <a16:creationId xmlns:a16="http://schemas.microsoft.com/office/drawing/2014/main" id="{A45A15D6-97DC-458E-9573-5079BD00AC3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41" name="Text Box 118">
          <a:extLst>
            <a:ext uri="{FF2B5EF4-FFF2-40B4-BE49-F238E27FC236}">
              <a16:creationId xmlns:a16="http://schemas.microsoft.com/office/drawing/2014/main" id="{893620E4-5580-44E9-A792-F13728D906D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42" name="Text Box 119">
          <a:extLst>
            <a:ext uri="{FF2B5EF4-FFF2-40B4-BE49-F238E27FC236}">
              <a16:creationId xmlns:a16="http://schemas.microsoft.com/office/drawing/2014/main" id="{B05C66E9-3AFE-482D-924A-40EB37CD4AF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43" name="Text Box 120">
          <a:extLst>
            <a:ext uri="{FF2B5EF4-FFF2-40B4-BE49-F238E27FC236}">
              <a16:creationId xmlns:a16="http://schemas.microsoft.com/office/drawing/2014/main" id="{EFE0BCB5-E700-46A8-815D-7D148FAAA95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44" name="Text Box 121">
          <a:extLst>
            <a:ext uri="{FF2B5EF4-FFF2-40B4-BE49-F238E27FC236}">
              <a16:creationId xmlns:a16="http://schemas.microsoft.com/office/drawing/2014/main" id="{BCD8F8AA-D8BA-47A6-829E-4321696A77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45" name="Text Box 122">
          <a:extLst>
            <a:ext uri="{FF2B5EF4-FFF2-40B4-BE49-F238E27FC236}">
              <a16:creationId xmlns:a16="http://schemas.microsoft.com/office/drawing/2014/main" id="{8A92F2ED-B04D-466F-AFB2-09CD1AFCE21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46" name="Text Box 123">
          <a:extLst>
            <a:ext uri="{FF2B5EF4-FFF2-40B4-BE49-F238E27FC236}">
              <a16:creationId xmlns:a16="http://schemas.microsoft.com/office/drawing/2014/main" id="{9B4AF8A9-1184-4F1A-92C7-B9B2A152F6E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47" name="Text Box 124">
          <a:extLst>
            <a:ext uri="{FF2B5EF4-FFF2-40B4-BE49-F238E27FC236}">
              <a16:creationId xmlns:a16="http://schemas.microsoft.com/office/drawing/2014/main" id="{03D349C6-49E1-42C3-A5B5-3583F844096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48" name="Text Box 125">
          <a:extLst>
            <a:ext uri="{FF2B5EF4-FFF2-40B4-BE49-F238E27FC236}">
              <a16:creationId xmlns:a16="http://schemas.microsoft.com/office/drawing/2014/main" id="{391A27C1-0EE1-4AD5-9047-FC16D80D341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49" name="Text Box 126">
          <a:extLst>
            <a:ext uri="{FF2B5EF4-FFF2-40B4-BE49-F238E27FC236}">
              <a16:creationId xmlns:a16="http://schemas.microsoft.com/office/drawing/2014/main" id="{BF2A7BC0-3DFE-4034-AD7A-615BCCACA58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50" name="Text Box 127">
          <a:extLst>
            <a:ext uri="{FF2B5EF4-FFF2-40B4-BE49-F238E27FC236}">
              <a16:creationId xmlns:a16="http://schemas.microsoft.com/office/drawing/2014/main" id="{CFFF2C96-D3CB-4EBE-819E-44C695513D1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51" name="Text Box 128">
          <a:extLst>
            <a:ext uri="{FF2B5EF4-FFF2-40B4-BE49-F238E27FC236}">
              <a16:creationId xmlns:a16="http://schemas.microsoft.com/office/drawing/2014/main" id="{23AB0C78-99E8-46CE-9A55-0ED7B2DF42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52" name="Text Box 129">
          <a:extLst>
            <a:ext uri="{FF2B5EF4-FFF2-40B4-BE49-F238E27FC236}">
              <a16:creationId xmlns:a16="http://schemas.microsoft.com/office/drawing/2014/main" id="{22C4C165-09A4-4873-B011-1A18291C29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53" name="Text Box 130">
          <a:extLst>
            <a:ext uri="{FF2B5EF4-FFF2-40B4-BE49-F238E27FC236}">
              <a16:creationId xmlns:a16="http://schemas.microsoft.com/office/drawing/2014/main" id="{AC7267B2-8674-4BC6-9C62-56788F5D7DD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54" name="Text Box 131">
          <a:extLst>
            <a:ext uri="{FF2B5EF4-FFF2-40B4-BE49-F238E27FC236}">
              <a16:creationId xmlns:a16="http://schemas.microsoft.com/office/drawing/2014/main" id="{9A5959C4-1F56-4F96-B742-062FC8D270D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55" name="Text Box 132">
          <a:extLst>
            <a:ext uri="{FF2B5EF4-FFF2-40B4-BE49-F238E27FC236}">
              <a16:creationId xmlns:a16="http://schemas.microsoft.com/office/drawing/2014/main" id="{F6D30BC2-387D-498E-A57A-4DE49E03BF6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56" name="Text Box 133">
          <a:extLst>
            <a:ext uri="{FF2B5EF4-FFF2-40B4-BE49-F238E27FC236}">
              <a16:creationId xmlns:a16="http://schemas.microsoft.com/office/drawing/2014/main" id="{6619804C-E5B2-4E01-90B6-6B35CB6FBB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57" name="Text Box 134">
          <a:extLst>
            <a:ext uri="{FF2B5EF4-FFF2-40B4-BE49-F238E27FC236}">
              <a16:creationId xmlns:a16="http://schemas.microsoft.com/office/drawing/2014/main" id="{B685650B-D0DB-4000-A3DE-3AD301A129C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58" name="Text Box 135">
          <a:extLst>
            <a:ext uri="{FF2B5EF4-FFF2-40B4-BE49-F238E27FC236}">
              <a16:creationId xmlns:a16="http://schemas.microsoft.com/office/drawing/2014/main" id="{54DBEAFB-8665-48E3-80DB-EF5154ED6C9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59" name="Text Box 136">
          <a:extLst>
            <a:ext uri="{FF2B5EF4-FFF2-40B4-BE49-F238E27FC236}">
              <a16:creationId xmlns:a16="http://schemas.microsoft.com/office/drawing/2014/main" id="{CAF712C9-F9FA-4F40-8743-8ABD1D25CF1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60" name="Text Box 137">
          <a:extLst>
            <a:ext uri="{FF2B5EF4-FFF2-40B4-BE49-F238E27FC236}">
              <a16:creationId xmlns:a16="http://schemas.microsoft.com/office/drawing/2014/main" id="{7ABADA6D-E869-4884-9470-F40EA01C65B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61" name="Text Box 138">
          <a:extLst>
            <a:ext uri="{FF2B5EF4-FFF2-40B4-BE49-F238E27FC236}">
              <a16:creationId xmlns:a16="http://schemas.microsoft.com/office/drawing/2014/main" id="{2E5BF86C-8538-4FC9-AB10-B2EECCAF9C0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62" name="Text Box 139">
          <a:extLst>
            <a:ext uri="{FF2B5EF4-FFF2-40B4-BE49-F238E27FC236}">
              <a16:creationId xmlns:a16="http://schemas.microsoft.com/office/drawing/2014/main" id="{DAFD3C2F-EE9D-4D48-A431-A41B730AF59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63" name="Text Box 140">
          <a:extLst>
            <a:ext uri="{FF2B5EF4-FFF2-40B4-BE49-F238E27FC236}">
              <a16:creationId xmlns:a16="http://schemas.microsoft.com/office/drawing/2014/main" id="{8C4CAF80-765B-490C-A3D4-136ECD982C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64" name="Text Box 141">
          <a:extLst>
            <a:ext uri="{FF2B5EF4-FFF2-40B4-BE49-F238E27FC236}">
              <a16:creationId xmlns:a16="http://schemas.microsoft.com/office/drawing/2014/main" id="{1F54AC8F-5119-4B81-AB4D-86CC3E38F8A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65" name="Text Box 142">
          <a:extLst>
            <a:ext uri="{FF2B5EF4-FFF2-40B4-BE49-F238E27FC236}">
              <a16:creationId xmlns:a16="http://schemas.microsoft.com/office/drawing/2014/main" id="{DC7B2319-F1E2-4237-A015-5CB81D25766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66" name="Text Box 143">
          <a:extLst>
            <a:ext uri="{FF2B5EF4-FFF2-40B4-BE49-F238E27FC236}">
              <a16:creationId xmlns:a16="http://schemas.microsoft.com/office/drawing/2014/main" id="{6C4538C3-0A3A-415D-8C65-0B05400728C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67" name="Text Box 144">
          <a:extLst>
            <a:ext uri="{FF2B5EF4-FFF2-40B4-BE49-F238E27FC236}">
              <a16:creationId xmlns:a16="http://schemas.microsoft.com/office/drawing/2014/main" id="{7D991A71-7B13-40B2-9FBF-427A5E2D50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68" name="Text Box 145">
          <a:extLst>
            <a:ext uri="{FF2B5EF4-FFF2-40B4-BE49-F238E27FC236}">
              <a16:creationId xmlns:a16="http://schemas.microsoft.com/office/drawing/2014/main" id="{9B2177E9-FF35-4A43-AFCC-7511AC1DED6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69" name="Text Box 146">
          <a:extLst>
            <a:ext uri="{FF2B5EF4-FFF2-40B4-BE49-F238E27FC236}">
              <a16:creationId xmlns:a16="http://schemas.microsoft.com/office/drawing/2014/main" id="{9239888A-0101-431E-B375-B55522A5DBA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70" name="Text Box 147">
          <a:extLst>
            <a:ext uri="{FF2B5EF4-FFF2-40B4-BE49-F238E27FC236}">
              <a16:creationId xmlns:a16="http://schemas.microsoft.com/office/drawing/2014/main" id="{BB4A4567-F3EA-4235-A08D-E1E4E19D978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71" name="Text Box 148">
          <a:extLst>
            <a:ext uri="{FF2B5EF4-FFF2-40B4-BE49-F238E27FC236}">
              <a16:creationId xmlns:a16="http://schemas.microsoft.com/office/drawing/2014/main" id="{826B3042-0EDC-474A-BAAC-5446324835D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72" name="Text Box 149">
          <a:extLst>
            <a:ext uri="{FF2B5EF4-FFF2-40B4-BE49-F238E27FC236}">
              <a16:creationId xmlns:a16="http://schemas.microsoft.com/office/drawing/2014/main" id="{74ADB306-AFBD-46E9-B947-A297F888C0B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73" name="Text Box 150">
          <a:extLst>
            <a:ext uri="{FF2B5EF4-FFF2-40B4-BE49-F238E27FC236}">
              <a16:creationId xmlns:a16="http://schemas.microsoft.com/office/drawing/2014/main" id="{1F3BBCCA-2778-458F-B43F-30B0F4FB9F5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74" name="Text Box 151">
          <a:extLst>
            <a:ext uri="{FF2B5EF4-FFF2-40B4-BE49-F238E27FC236}">
              <a16:creationId xmlns:a16="http://schemas.microsoft.com/office/drawing/2014/main" id="{6457ACC7-C846-49E2-B80D-185DD42574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75" name="Text Box 152">
          <a:extLst>
            <a:ext uri="{FF2B5EF4-FFF2-40B4-BE49-F238E27FC236}">
              <a16:creationId xmlns:a16="http://schemas.microsoft.com/office/drawing/2014/main" id="{604A7C18-B6C0-48CC-93AF-C6703E9DCDB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76" name="Text Box 153">
          <a:extLst>
            <a:ext uri="{FF2B5EF4-FFF2-40B4-BE49-F238E27FC236}">
              <a16:creationId xmlns:a16="http://schemas.microsoft.com/office/drawing/2014/main" id="{F98B8494-7CC2-4DED-BD24-659AA54902D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77" name="Text Box 154">
          <a:extLst>
            <a:ext uri="{FF2B5EF4-FFF2-40B4-BE49-F238E27FC236}">
              <a16:creationId xmlns:a16="http://schemas.microsoft.com/office/drawing/2014/main" id="{091F3A80-E1D4-45D9-91E7-CBD79853E3F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78" name="Text Box 155">
          <a:extLst>
            <a:ext uri="{FF2B5EF4-FFF2-40B4-BE49-F238E27FC236}">
              <a16:creationId xmlns:a16="http://schemas.microsoft.com/office/drawing/2014/main" id="{FD776E0E-C1E7-4C30-862E-0083E7445F6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79" name="Text Box 156">
          <a:extLst>
            <a:ext uri="{FF2B5EF4-FFF2-40B4-BE49-F238E27FC236}">
              <a16:creationId xmlns:a16="http://schemas.microsoft.com/office/drawing/2014/main" id="{3AB6FADC-481E-4CD0-B801-293BF474C31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80" name="Text Box 157">
          <a:extLst>
            <a:ext uri="{FF2B5EF4-FFF2-40B4-BE49-F238E27FC236}">
              <a16:creationId xmlns:a16="http://schemas.microsoft.com/office/drawing/2014/main" id="{35FBA7E0-3461-447A-8BEB-429C51A7A22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81" name="Text Box 158">
          <a:extLst>
            <a:ext uri="{FF2B5EF4-FFF2-40B4-BE49-F238E27FC236}">
              <a16:creationId xmlns:a16="http://schemas.microsoft.com/office/drawing/2014/main" id="{2EE534CE-F00F-403D-9513-E1273913ECF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82" name="Text Box 159">
          <a:extLst>
            <a:ext uri="{FF2B5EF4-FFF2-40B4-BE49-F238E27FC236}">
              <a16:creationId xmlns:a16="http://schemas.microsoft.com/office/drawing/2014/main" id="{6E5BF0FC-DA19-4C03-AE4D-2DD4936AF41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83" name="Text Box 160">
          <a:extLst>
            <a:ext uri="{FF2B5EF4-FFF2-40B4-BE49-F238E27FC236}">
              <a16:creationId xmlns:a16="http://schemas.microsoft.com/office/drawing/2014/main" id="{AE91865C-F65E-4624-8772-4EE5372B086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84" name="Text Box 161">
          <a:extLst>
            <a:ext uri="{FF2B5EF4-FFF2-40B4-BE49-F238E27FC236}">
              <a16:creationId xmlns:a16="http://schemas.microsoft.com/office/drawing/2014/main" id="{05BFE48F-3437-4A5E-A343-85247AFBE2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85" name="Text Box 162">
          <a:extLst>
            <a:ext uri="{FF2B5EF4-FFF2-40B4-BE49-F238E27FC236}">
              <a16:creationId xmlns:a16="http://schemas.microsoft.com/office/drawing/2014/main" id="{CA3B7988-BAF3-4494-B05B-B8E379C04E7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86" name="Text Box 163">
          <a:extLst>
            <a:ext uri="{FF2B5EF4-FFF2-40B4-BE49-F238E27FC236}">
              <a16:creationId xmlns:a16="http://schemas.microsoft.com/office/drawing/2014/main" id="{636849C1-66E1-445C-A577-1EF6646B76F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87" name="Text Box 164">
          <a:extLst>
            <a:ext uri="{FF2B5EF4-FFF2-40B4-BE49-F238E27FC236}">
              <a16:creationId xmlns:a16="http://schemas.microsoft.com/office/drawing/2014/main" id="{032DDE62-A701-468E-BFF4-7270997E5D1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88" name="Text Box 165">
          <a:extLst>
            <a:ext uri="{FF2B5EF4-FFF2-40B4-BE49-F238E27FC236}">
              <a16:creationId xmlns:a16="http://schemas.microsoft.com/office/drawing/2014/main" id="{3D7E0D45-D01A-47AA-9D27-C749D3F035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89" name="Text Box 166">
          <a:extLst>
            <a:ext uri="{FF2B5EF4-FFF2-40B4-BE49-F238E27FC236}">
              <a16:creationId xmlns:a16="http://schemas.microsoft.com/office/drawing/2014/main" id="{68D46E48-41B7-42EC-8585-956A6968979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90" name="Text Box 167">
          <a:extLst>
            <a:ext uri="{FF2B5EF4-FFF2-40B4-BE49-F238E27FC236}">
              <a16:creationId xmlns:a16="http://schemas.microsoft.com/office/drawing/2014/main" id="{989718FE-7212-430E-A9E2-AC3AAE6A624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91" name="Text Box 168">
          <a:extLst>
            <a:ext uri="{FF2B5EF4-FFF2-40B4-BE49-F238E27FC236}">
              <a16:creationId xmlns:a16="http://schemas.microsoft.com/office/drawing/2014/main" id="{2FA0C43E-7532-482C-8EF4-3C5DA1427B1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92" name="Text Box 169">
          <a:extLst>
            <a:ext uri="{FF2B5EF4-FFF2-40B4-BE49-F238E27FC236}">
              <a16:creationId xmlns:a16="http://schemas.microsoft.com/office/drawing/2014/main" id="{8FAB5409-EFB5-46A8-8C41-2A065C780EA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93" name="Text Box 170">
          <a:extLst>
            <a:ext uri="{FF2B5EF4-FFF2-40B4-BE49-F238E27FC236}">
              <a16:creationId xmlns:a16="http://schemas.microsoft.com/office/drawing/2014/main" id="{846E0836-8914-4FC9-8533-034DA890127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94" name="Text Box 171">
          <a:extLst>
            <a:ext uri="{FF2B5EF4-FFF2-40B4-BE49-F238E27FC236}">
              <a16:creationId xmlns:a16="http://schemas.microsoft.com/office/drawing/2014/main" id="{47653F33-DBBC-4567-AD2F-1AABF179E1A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95" name="Text Box 172">
          <a:extLst>
            <a:ext uri="{FF2B5EF4-FFF2-40B4-BE49-F238E27FC236}">
              <a16:creationId xmlns:a16="http://schemas.microsoft.com/office/drawing/2014/main" id="{C35CC991-AC6A-4D97-A8E0-87A52C86F7B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96" name="Text Box 173">
          <a:extLst>
            <a:ext uri="{FF2B5EF4-FFF2-40B4-BE49-F238E27FC236}">
              <a16:creationId xmlns:a16="http://schemas.microsoft.com/office/drawing/2014/main" id="{5FC938B0-6B28-4379-BA7F-D88A209C67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97" name="Text Box 174">
          <a:extLst>
            <a:ext uri="{FF2B5EF4-FFF2-40B4-BE49-F238E27FC236}">
              <a16:creationId xmlns:a16="http://schemas.microsoft.com/office/drawing/2014/main" id="{D1499F62-C34F-4776-9FE1-D2EEF08C402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98" name="Text Box 175">
          <a:extLst>
            <a:ext uri="{FF2B5EF4-FFF2-40B4-BE49-F238E27FC236}">
              <a16:creationId xmlns:a16="http://schemas.microsoft.com/office/drawing/2014/main" id="{1D2684E9-A8C1-42CE-85BE-88DC1A59368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599" name="Text Box 176">
          <a:extLst>
            <a:ext uri="{FF2B5EF4-FFF2-40B4-BE49-F238E27FC236}">
              <a16:creationId xmlns:a16="http://schemas.microsoft.com/office/drawing/2014/main" id="{A4796A48-AD24-4FC5-AD39-4AE63DEBF01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00" name="Text Box 177">
          <a:extLst>
            <a:ext uri="{FF2B5EF4-FFF2-40B4-BE49-F238E27FC236}">
              <a16:creationId xmlns:a16="http://schemas.microsoft.com/office/drawing/2014/main" id="{3B7CB188-BF8E-4A07-84A5-3542FC0F8A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01" name="Text Box 178">
          <a:extLst>
            <a:ext uri="{FF2B5EF4-FFF2-40B4-BE49-F238E27FC236}">
              <a16:creationId xmlns:a16="http://schemas.microsoft.com/office/drawing/2014/main" id="{1F119E2E-3B87-4EBE-8C2C-F7E925151C7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02" name="Text Box 179">
          <a:extLst>
            <a:ext uri="{FF2B5EF4-FFF2-40B4-BE49-F238E27FC236}">
              <a16:creationId xmlns:a16="http://schemas.microsoft.com/office/drawing/2014/main" id="{0C2DB8EF-E641-411A-ABAA-63115293E37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03" name="Text Box 180">
          <a:extLst>
            <a:ext uri="{FF2B5EF4-FFF2-40B4-BE49-F238E27FC236}">
              <a16:creationId xmlns:a16="http://schemas.microsoft.com/office/drawing/2014/main" id="{6198EBE6-077A-4E5A-B230-41CF746C20A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04" name="Text Box 181">
          <a:extLst>
            <a:ext uri="{FF2B5EF4-FFF2-40B4-BE49-F238E27FC236}">
              <a16:creationId xmlns:a16="http://schemas.microsoft.com/office/drawing/2014/main" id="{2EB2C150-7110-40A7-BFBA-93B1B8462E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05" name="Text Box 182">
          <a:extLst>
            <a:ext uri="{FF2B5EF4-FFF2-40B4-BE49-F238E27FC236}">
              <a16:creationId xmlns:a16="http://schemas.microsoft.com/office/drawing/2014/main" id="{857F9D57-F8DA-4F48-8D1B-1F60B5F7E0D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06" name="Text Box 183">
          <a:extLst>
            <a:ext uri="{FF2B5EF4-FFF2-40B4-BE49-F238E27FC236}">
              <a16:creationId xmlns:a16="http://schemas.microsoft.com/office/drawing/2014/main" id="{2B3A4EB8-18E5-4A19-B25E-16C6695143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07" name="Text Box 184">
          <a:extLst>
            <a:ext uri="{FF2B5EF4-FFF2-40B4-BE49-F238E27FC236}">
              <a16:creationId xmlns:a16="http://schemas.microsoft.com/office/drawing/2014/main" id="{8C759380-DB77-4C3F-9631-253FCC2BBA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08" name="Text Box 185">
          <a:extLst>
            <a:ext uri="{FF2B5EF4-FFF2-40B4-BE49-F238E27FC236}">
              <a16:creationId xmlns:a16="http://schemas.microsoft.com/office/drawing/2014/main" id="{DE735E57-056A-417D-8D93-F888A3A5C70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09" name="Text Box 186">
          <a:extLst>
            <a:ext uri="{FF2B5EF4-FFF2-40B4-BE49-F238E27FC236}">
              <a16:creationId xmlns:a16="http://schemas.microsoft.com/office/drawing/2014/main" id="{88F71DF5-CEB2-4005-8704-28CF15DC0F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10" name="Text Box 187">
          <a:extLst>
            <a:ext uri="{FF2B5EF4-FFF2-40B4-BE49-F238E27FC236}">
              <a16:creationId xmlns:a16="http://schemas.microsoft.com/office/drawing/2014/main" id="{4269F2D7-0C29-41F7-BD81-29A4E57F860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11" name="Text Box 188">
          <a:extLst>
            <a:ext uri="{FF2B5EF4-FFF2-40B4-BE49-F238E27FC236}">
              <a16:creationId xmlns:a16="http://schemas.microsoft.com/office/drawing/2014/main" id="{A9EDBB8B-64CF-4900-A433-E68BC3C218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12" name="Text Box 189">
          <a:extLst>
            <a:ext uri="{FF2B5EF4-FFF2-40B4-BE49-F238E27FC236}">
              <a16:creationId xmlns:a16="http://schemas.microsoft.com/office/drawing/2014/main" id="{30BA122C-CF15-4F0E-95F1-FA70229D730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13" name="Text Box 190">
          <a:extLst>
            <a:ext uri="{FF2B5EF4-FFF2-40B4-BE49-F238E27FC236}">
              <a16:creationId xmlns:a16="http://schemas.microsoft.com/office/drawing/2014/main" id="{709855B1-A434-45D4-AD98-741A02C1FC6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14" name="Text Box 191">
          <a:extLst>
            <a:ext uri="{FF2B5EF4-FFF2-40B4-BE49-F238E27FC236}">
              <a16:creationId xmlns:a16="http://schemas.microsoft.com/office/drawing/2014/main" id="{04D29120-3242-472E-B0E7-986CC479F99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15" name="Text Box 192">
          <a:extLst>
            <a:ext uri="{FF2B5EF4-FFF2-40B4-BE49-F238E27FC236}">
              <a16:creationId xmlns:a16="http://schemas.microsoft.com/office/drawing/2014/main" id="{601A426A-D919-4FF5-971B-D10D1699582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16" name="Text Box 193">
          <a:extLst>
            <a:ext uri="{FF2B5EF4-FFF2-40B4-BE49-F238E27FC236}">
              <a16:creationId xmlns:a16="http://schemas.microsoft.com/office/drawing/2014/main" id="{742EE118-335B-4330-9337-5781063D28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17" name="Text Box 194">
          <a:extLst>
            <a:ext uri="{FF2B5EF4-FFF2-40B4-BE49-F238E27FC236}">
              <a16:creationId xmlns:a16="http://schemas.microsoft.com/office/drawing/2014/main" id="{18C8693A-DDE6-49AE-96CE-5184D71B190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18" name="Text Box 195">
          <a:extLst>
            <a:ext uri="{FF2B5EF4-FFF2-40B4-BE49-F238E27FC236}">
              <a16:creationId xmlns:a16="http://schemas.microsoft.com/office/drawing/2014/main" id="{1E356644-FBC5-47A5-8C6A-0412761006E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19" name="Text Box 196">
          <a:extLst>
            <a:ext uri="{FF2B5EF4-FFF2-40B4-BE49-F238E27FC236}">
              <a16:creationId xmlns:a16="http://schemas.microsoft.com/office/drawing/2014/main" id="{FD583F5E-8F77-416E-9773-993EFCA61F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20" name="Text Box 197">
          <a:extLst>
            <a:ext uri="{FF2B5EF4-FFF2-40B4-BE49-F238E27FC236}">
              <a16:creationId xmlns:a16="http://schemas.microsoft.com/office/drawing/2014/main" id="{6ACF5D72-E8FB-4E63-8AC8-3C7D3AAD749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21" name="Text Box 198">
          <a:extLst>
            <a:ext uri="{FF2B5EF4-FFF2-40B4-BE49-F238E27FC236}">
              <a16:creationId xmlns:a16="http://schemas.microsoft.com/office/drawing/2014/main" id="{6A2B5647-2B41-4BC7-A0FB-55B8312FAB0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22" name="Text Box 199">
          <a:extLst>
            <a:ext uri="{FF2B5EF4-FFF2-40B4-BE49-F238E27FC236}">
              <a16:creationId xmlns:a16="http://schemas.microsoft.com/office/drawing/2014/main" id="{56EEA3C7-59D6-42A2-BFBC-408A5B8C345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23" name="Text Box 200">
          <a:extLst>
            <a:ext uri="{FF2B5EF4-FFF2-40B4-BE49-F238E27FC236}">
              <a16:creationId xmlns:a16="http://schemas.microsoft.com/office/drawing/2014/main" id="{BF8565D6-0BC9-4886-B6F0-A1046911532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24" name="Text Box 201">
          <a:extLst>
            <a:ext uri="{FF2B5EF4-FFF2-40B4-BE49-F238E27FC236}">
              <a16:creationId xmlns:a16="http://schemas.microsoft.com/office/drawing/2014/main" id="{73CDF06F-A40D-40D8-9608-6A1870A5AD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25" name="Text Box 202">
          <a:extLst>
            <a:ext uri="{FF2B5EF4-FFF2-40B4-BE49-F238E27FC236}">
              <a16:creationId xmlns:a16="http://schemas.microsoft.com/office/drawing/2014/main" id="{5D59BDB0-AF24-487C-ADE5-D7ADC4AE68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26" name="Text Box 203">
          <a:extLst>
            <a:ext uri="{FF2B5EF4-FFF2-40B4-BE49-F238E27FC236}">
              <a16:creationId xmlns:a16="http://schemas.microsoft.com/office/drawing/2014/main" id="{E7A9DD38-4934-4115-91C3-0C34755BC4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27" name="Text Box 204">
          <a:extLst>
            <a:ext uri="{FF2B5EF4-FFF2-40B4-BE49-F238E27FC236}">
              <a16:creationId xmlns:a16="http://schemas.microsoft.com/office/drawing/2014/main" id="{9D4ACDFC-877B-455E-A0F9-05EF877F54F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28" name="Text Box 205">
          <a:extLst>
            <a:ext uri="{FF2B5EF4-FFF2-40B4-BE49-F238E27FC236}">
              <a16:creationId xmlns:a16="http://schemas.microsoft.com/office/drawing/2014/main" id="{BCB5A894-B1C9-4C14-A426-5F8E8532E98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29" name="Text Box 206">
          <a:extLst>
            <a:ext uri="{FF2B5EF4-FFF2-40B4-BE49-F238E27FC236}">
              <a16:creationId xmlns:a16="http://schemas.microsoft.com/office/drawing/2014/main" id="{C27B6E8F-AE24-4DAC-8F95-D90196A6A66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30" name="Text Box 207">
          <a:extLst>
            <a:ext uri="{FF2B5EF4-FFF2-40B4-BE49-F238E27FC236}">
              <a16:creationId xmlns:a16="http://schemas.microsoft.com/office/drawing/2014/main" id="{36D5417D-6FC1-4D99-A804-3B0790BA599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31" name="Text Box 208">
          <a:extLst>
            <a:ext uri="{FF2B5EF4-FFF2-40B4-BE49-F238E27FC236}">
              <a16:creationId xmlns:a16="http://schemas.microsoft.com/office/drawing/2014/main" id="{66492E90-DB37-4AFE-96CE-1F64D0E8D7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32" name="Text Box 209">
          <a:extLst>
            <a:ext uri="{FF2B5EF4-FFF2-40B4-BE49-F238E27FC236}">
              <a16:creationId xmlns:a16="http://schemas.microsoft.com/office/drawing/2014/main" id="{57630E9C-AC86-4300-913B-F82E69593EA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33" name="Text Box 210">
          <a:extLst>
            <a:ext uri="{FF2B5EF4-FFF2-40B4-BE49-F238E27FC236}">
              <a16:creationId xmlns:a16="http://schemas.microsoft.com/office/drawing/2014/main" id="{8331C1D4-9EFF-4412-A155-6EC65EDD06D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34" name="Text Box 211">
          <a:extLst>
            <a:ext uri="{FF2B5EF4-FFF2-40B4-BE49-F238E27FC236}">
              <a16:creationId xmlns:a16="http://schemas.microsoft.com/office/drawing/2014/main" id="{458544A6-BF01-42E3-A912-77468D9CA1E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35" name="Text Box 212">
          <a:extLst>
            <a:ext uri="{FF2B5EF4-FFF2-40B4-BE49-F238E27FC236}">
              <a16:creationId xmlns:a16="http://schemas.microsoft.com/office/drawing/2014/main" id="{2E52C070-4195-4985-BEFB-C49B55816B9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36" name="Text Box 213">
          <a:extLst>
            <a:ext uri="{FF2B5EF4-FFF2-40B4-BE49-F238E27FC236}">
              <a16:creationId xmlns:a16="http://schemas.microsoft.com/office/drawing/2014/main" id="{44D68E0E-1AA1-4B3C-89AE-FF750488D3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37" name="Text Box 214">
          <a:extLst>
            <a:ext uri="{FF2B5EF4-FFF2-40B4-BE49-F238E27FC236}">
              <a16:creationId xmlns:a16="http://schemas.microsoft.com/office/drawing/2014/main" id="{BE164DB9-8D82-495E-AF51-E0374580C1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38" name="Text Box 215">
          <a:extLst>
            <a:ext uri="{FF2B5EF4-FFF2-40B4-BE49-F238E27FC236}">
              <a16:creationId xmlns:a16="http://schemas.microsoft.com/office/drawing/2014/main" id="{397CDDFC-F668-46E9-A680-E33E824AE9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39" name="Text Box 216">
          <a:extLst>
            <a:ext uri="{FF2B5EF4-FFF2-40B4-BE49-F238E27FC236}">
              <a16:creationId xmlns:a16="http://schemas.microsoft.com/office/drawing/2014/main" id="{0EABFBDA-6F99-40D0-991D-7BCEF685BB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40" name="Text Box 217">
          <a:extLst>
            <a:ext uri="{FF2B5EF4-FFF2-40B4-BE49-F238E27FC236}">
              <a16:creationId xmlns:a16="http://schemas.microsoft.com/office/drawing/2014/main" id="{BD01E122-BD87-4569-865E-FAA406D797A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41" name="Text Box 218">
          <a:extLst>
            <a:ext uri="{FF2B5EF4-FFF2-40B4-BE49-F238E27FC236}">
              <a16:creationId xmlns:a16="http://schemas.microsoft.com/office/drawing/2014/main" id="{9EFE89B4-6DCB-45C0-B6A1-4397C26162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42" name="Text Box 219">
          <a:extLst>
            <a:ext uri="{FF2B5EF4-FFF2-40B4-BE49-F238E27FC236}">
              <a16:creationId xmlns:a16="http://schemas.microsoft.com/office/drawing/2014/main" id="{5895E747-C7FE-48C5-BABA-D2FA99BC45F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43" name="Text Box 220">
          <a:extLst>
            <a:ext uri="{FF2B5EF4-FFF2-40B4-BE49-F238E27FC236}">
              <a16:creationId xmlns:a16="http://schemas.microsoft.com/office/drawing/2014/main" id="{13E02222-6BC6-44F0-8940-AD4CA69B5A6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44" name="Text Box 221">
          <a:extLst>
            <a:ext uri="{FF2B5EF4-FFF2-40B4-BE49-F238E27FC236}">
              <a16:creationId xmlns:a16="http://schemas.microsoft.com/office/drawing/2014/main" id="{FAB8C185-D4D5-46EA-9272-95D7D67684F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45" name="Text Box 222">
          <a:extLst>
            <a:ext uri="{FF2B5EF4-FFF2-40B4-BE49-F238E27FC236}">
              <a16:creationId xmlns:a16="http://schemas.microsoft.com/office/drawing/2014/main" id="{9621ACDC-8CEE-4B02-9E66-88EFF3F7B06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46" name="Text Box 223">
          <a:extLst>
            <a:ext uri="{FF2B5EF4-FFF2-40B4-BE49-F238E27FC236}">
              <a16:creationId xmlns:a16="http://schemas.microsoft.com/office/drawing/2014/main" id="{705FA8B0-E057-4294-9203-928A23B2768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47" name="Text Box 224">
          <a:extLst>
            <a:ext uri="{FF2B5EF4-FFF2-40B4-BE49-F238E27FC236}">
              <a16:creationId xmlns:a16="http://schemas.microsoft.com/office/drawing/2014/main" id="{447CAE26-BFBA-4B34-ABBC-FC6881FACD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48" name="Text Box 225">
          <a:extLst>
            <a:ext uri="{FF2B5EF4-FFF2-40B4-BE49-F238E27FC236}">
              <a16:creationId xmlns:a16="http://schemas.microsoft.com/office/drawing/2014/main" id="{1874D57F-12BD-47E1-B2B0-46CEC7F381C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49" name="Text Box 226">
          <a:extLst>
            <a:ext uri="{FF2B5EF4-FFF2-40B4-BE49-F238E27FC236}">
              <a16:creationId xmlns:a16="http://schemas.microsoft.com/office/drawing/2014/main" id="{654D285D-3930-4EB0-A953-31AA711ED5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50" name="Text Box 227">
          <a:extLst>
            <a:ext uri="{FF2B5EF4-FFF2-40B4-BE49-F238E27FC236}">
              <a16:creationId xmlns:a16="http://schemas.microsoft.com/office/drawing/2014/main" id="{9E67413F-85B0-4271-B684-20BF6AADB42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51" name="Text Box 228">
          <a:extLst>
            <a:ext uri="{FF2B5EF4-FFF2-40B4-BE49-F238E27FC236}">
              <a16:creationId xmlns:a16="http://schemas.microsoft.com/office/drawing/2014/main" id="{C1EED9F2-B562-4A10-A45F-7354FC38E22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52" name="Text Box 229">
          <a:extLst>
            <a:ext uri="{FF2B5EF4-FFF2-40B4-BE49-F238E27FC236}">
              <a16:creationId xmlns:a16="http://schemas.microsoft.com/office/drawing/2014/main" id="{972A8536-BC31-43CE-B84F-FB4FD287175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53" name="Text Box 230">
          <a:extLst>
            <a:ext uri="{FF2B5EF4-FFF2-40B4-BE49-F238E27FC236}">
              <a16:creationId xmlns:a16="http://schemas.microsoft.com/office/drawing/2014/main" id="{600D5757-3C82-44AB-BF86-C61DB5E41DE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54" name="Text Box 231">
          <a:extLst>
            <a:ext uri="{FF2B5EF4-FFF2-40B4-BE49-F238E27FC236}">
              <a16:creationId xmlns:a16="http://schemas.microsoft.com/office/drawing/2014/main" id="{0DD37026-2D16-4732-9729-631FCC05D7A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55" name="Text Box 232">
          <a:extLst>
            <a:ext uri="{FF2B5EF4-FFF2-40B4-BE49-F238E27FC236}">
              <a16:creationId xmlns:a16="http://schemas.microsoft.com/office/drawing/2014/main" id="{26D56965-F63E-4E38-9E6E-85B0D8C052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56" name="Text Box 233">
          <a:extLst>
            <a:ext uri="{FF2B5EF4-FFF2-40B4-BE49-F238E27FC236}">
              <a16:creationId xmlns:a16="http://schemas.microsoft.com/office/drawing/2014/main" id="{640C94C0-9FB3-48DF-8C69-BB4B143E488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57" name="Text Box 234">
          <a:extLst>
            <a:ext uri="{FF2B5EF4-FFF2-40B4-BE49-F238E27FC236}">
              <a16:creationId xmlns:a16="http://schemas.microsoft.com/office/drawing/2014/main" id="{098F1BF2-4348-4077-B713-C1465A5E4E2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58" name="Text Box 235">
          <a:extLst>
            <a:ext uri="{FF2B5EF4-FFF2-40B4-BE49-F238E27FC236}">
              <a16:creationId xmlns:a16="http://schemas.microsoft.com/office/drawing/2014/main" id="{F92713AC-57A4-477A-83CF-2E1DA428801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59" name="Text Box 236">
          <a:extLst>
            <a:ext uri="{FF2B5EF4-FFF2-40B4-BE49-F238E27FC236}">
              <a16:creationId xmlns:a16="http://schemas.microsoft.com/office/drawing/2014/main" id="{3538277D-C457-495A-8F85-3D46A3FACD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60" name="Text Box 237">
          <a:extLst>
            <a:ext uri="{FF2B5EF4-FFF2-40B4-BE49-F238E27FC236}">
              <a16:creationId xmlns:a16="http://schemas.microsoft.com/office/drawing/2014/main" id="{D35159CF-76D7-4AD8-AE65-035A63D54E9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61" name="Text Box 238">
          <a:extLst>
            <a:ext uri="{FF2B5EF4-FFF2-40B4-BE49-F238E27FC236}">
              <a16:creationId xmlns:a16="http://schemas.microsoft.com/office/drawing/2014/main" id="{A9C9D87B-B260-4A19-B9DF-8A7296EA61C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62" name="Text Box 239">
          <a:extLst>
            <a:ext uri="{FF2B5EF4-FFF2-40B4-BE49-F238E27FC236}">
              <a16:creationId xmlns:a16="http://schemas.microsoft.com/office/drawing/2014/main" id="{5BF79FAB-BE61-4AA7-842D-1793D38754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63" name="Text Box 240">
          <a:extLst>
            <a:ext uri="{FF2B5EF4-FFF2-40B4-BE49-F238E27FC236}">
              <a16:creationId xmlns:a16="http://schemas.microsoft.com/office/drawing/2014/main" id="{305F9830-F83D-4803-9F75-753E36C5565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64" name="Text Box 241">
          <a:extLst>
            <a:ext uri="{FF2B5EF4-FFF2-40B4-BE49-F238E27FC236}">
              <a16:creationId xmlns:a16="http://schemas.microsoft.com/office/drawing/2014/main" id="{DCA25E3B-4634-4554-88E3-27F122B5ED3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65" name="Text Box 242">
          <a:extLst>
            <a:ext uri="{FF2B5EF4-FFF2-40B4-BE49-F238E27FC236}">
              <a16:creationId xmlns:a16="http://schemas.microsoft.com/office/drawing/2014/main" id="{9906D022-50E0-4C34-AFFC-02F21F6DFC1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66" name="Text Box 243">
          <a:extLst>
            <a:ext uri="{FF2B5EF4-FFF2-40B4-BE49-F238E27FC236}">
              <a16:creationId xmlns:a16="http://schemas.microsoft.com/office/drawing/2014/main" id="{B236D26D-1847-40AD-991C-982741BA9EE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67" name="Text Box 244">
          <a:extLst>
            <a:ext uri="{FF2B5EF4-FFF2-40B4-BE49-F238E27FC236}">
              <a16:creationId xmlns:a16="http://schemas.microsoft.com/office/drawing/2014/main" id="{5875F441-2B25-4D51-B1BF-68E9E2591E4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68" name="Text Box 245">
          <a:extLst>
            <a:ext uri="{FF2B5EF4-FFF2-40B4-BE49-F238E27FC236}">
              <a16:creationId xmlns:a16="http://schemas.microsoft.com/office/drawing/2014/main" id="{EF04DD56-952E-4FAE-AE34-0267900DFDA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69" name="Text Box 246">
          <a:extLst>
            <a:ext uri="{FF2B5EF4-FFF2-40B4-BE49-F238E27FC236}">
              <a16:creationId xmlns:a16="http://schemas.microsoft.com/office/drawing/2014/main" id="{4FDA9061-7E26-4178-8359-574533BFD5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70" name="Text Box 247">
          <a:extLst>
            <a:ext uri="{FF2B5EF4-FFF2-40B4-BE49-F238E27FC236}">
              <a16:creationId xmlns:a16="http://schemas.microsoft.com/office/drawing/2014/main" id="{AD6F286A-8797-416B-9393-DF4AF9B49DA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71" name="Text Box 248">
          <a:extLst>
            <a:ext uri="{FF2B5EF4-FFF2-40B4-BE49-F238E27FC236}">
              <a16:creationId xmlns:a16="http://schemas.microsoft.com/office/drawing/2014/main" id="{9FD235F4-C961-445C-BAD1-9E5168CD8B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72" name="Text Box 249">
          <a:extLst>
            <a:ext uri="{FF2B5EF4-FFF2-40B4-BE49-F238E27FC236}">
              <a16:creationId xmlns:a16="http://schemas.microsoft.com/office/drawing/2014/main" id="{DDD7BACF-90C0-4096-83B5-72DD650E0F7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73" name="Text Box 250">
          <a:extLst>
            <a:ext uri="{FF2B5EF4-FFF2-40B4-BE49-F238E27FC236}">
              <a16:creationId xmlns:a16="http://schemas.microsoft.com/office/drawing/2014/main" id="{B3DEACFB-BAE4-4206-ABEB-B87FE09D2F6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74" name="Text Box 251">
          <a:extLst>
            <a:ext uri="{FF2B5EF4-FFF2-40B4-BE49-F238E27FC236}">
              <a16:creationId xmlns:a16="http://schemas.microsoft.com/office/drawing/2014/main" id="{AB373D34-E793-4CE7-881A-E5ED900B107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75" name="Text Box 252">
          <a:extLst>
            <a:ext uri="{FF2B5EF4-FFF2-40B4-BE49-F238E27FC236}">
              <a16:creationId xmlns:a16="http://schemas.microsoft.com/office/drawing/2014/main" id="{52DE54B7-642F-4E09-9E8A-BE83FDFFEAB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76" name="Text Box 253">
          <a:extLst>
            <a:ext uri="{FF2B5EF4-FFF2-40B4-BE49-F238E27FC236}">
              <a16:creationId xmlns:a16="http://schemas.microsoft.com/office/drawing/2014/main" id="{B2B34B3C-7797-4A8E-932B-FEA924AD470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77" name="Text Box 254">
          <a:extLst>
            <a:ext uri="{FF2B5EF4-FFF2-40B4-BE49-F238E27FC236}">
              <a16:creationId xmlns:a16="http://schemas.microsoft.com/office/drawing/2014/main" id="{1CFF0F45-D69F-46DA-B764-14E57421E40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78" name="Text Box 255">
          <a:extLst>
            <a:ext uri="{FF2B5EF4-FFF2-40B4-BE49-F238E27FC236}">
              <a16:creationId xmlns:a16="http://schemas.microsoft.com/office/drawing/2014/main" id="{FAC3E08D-651C-4D5A-B4FF-73FA200B4D6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79" name="Text Box 256">
          <a:extLst>
            <a:ext uri="{FF2B5EF4-FFF2-40B4-BE49-F238E27FC236}">
              <a16:creationId xmlns:a16="http://schemas.microsoft.com/office/drawing/2014/main" id="{D1CD79F7-731E-44BE-A702-188DC973CB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80" name="Text Box 257">
          <a:extLst>
            <a:ext uri="{FF2B5EF4-FFF2-40B4-BE49-F238E27FC236}">
              <a16:creationId xmlns:a16="http://schemas.microsoft.com/office/drawing/2014/main" id="{7A73B9F2-3105-4FF9-86CF-EA3ED7BCFB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81" name="Text Box 258">
          <a:extLst>
            <a:ext uri="{FF2B5EF4-FFF2-40B4-BE49-F238E27FC236}">
              <a16:creationId xmlns:a16="http://schemas.microsoft.com/office/drawing/2014/main" id="{94E6F923-B242-45D9-9A3C-1056DC2CC43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82" name="Text Box 259">
          <a:extLst>
            <a:ext uri="{FF2B5EF4-FFF2-40B4-BE49-F238E27FC236}">
              <a16:creationId xmlns:a16="http://schemas.microsoft.com/office/drawing/2014/main" id="{CE770CF8-CAC5-4A66-A187-FC4CF5A51F3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83" name="Text Box 260">
          <a:extLst>
            <a:ext uri="{FF2B5EF4-FFF2-40B4-BE49-F238E27FC236}">
              <a16:creationId xmlns:a16="http://schemas.microsoft.com/office/drawing/2014/main" id="{FA1228A4-C18B-47D4-8106-2C21A258832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84" name="Text Box 261">
          <a:extLst>
            <a:ext uri="{FF2B5EF4-FFF2-40B4-BE49-F238E27FC236}">
              <a16:creationId xmlns:a16="http://schemas.microsoft.com/office/drawing/2014/main" id="{F1BD2C1E-E0B2-4B94-BBAF-E867758257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85" name="Text Box 262">
          <a:extLst>
            <a:ext uri="{FF2B5EF4-FFF2-40B4-BE49-F238E27FC236}">
              <a16:creationId xmlns:a16="http://schemas.microsoft.com/office/drawing/2014/main" id="{1B8937B6-245A-446A-8205-85EDF4AC45D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86" name="Text Box 263">
          <a:extLst>
            <a:ext uri="{FF2B5EF4-FFF2-40B4-BE49-F238E27FC236}">
              <a16:creationId xmlns:a16="http://schemas.microsoft.com/office/drawing/2014/main" id="{0DEC2DCE-7117-4625-8C96-9312FDB2A9F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87" name="Text Box 264">
          <a:extLst>
            <a:ext uri="{FF2B5EF4-FFF2-40B4-BE49-F238E27FC236}">
              <a16:creationId xmlns:a16="http://schemas.microsoft.com/office/drawing/2014/main" id="{8E961404-0779-4429-ACD5-1513D41A08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88" name="Text Box 265">
          <a:extLst>
            <a:ext uri="{FF2B5EF4-FFF2-40B4-BE49-F238E27FC236}">
              <a16:creationId xmlns:a16="http://schemas.microsoft.com/office/drawing/2014/main" id="{F93A3250-0EE6-4784-B96C-A9AF1432EDA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89" name="Text Box 266">
          <a:extLst>
            <a:ext uri="{FF2B5EF4-FFF2-40B4-BE49-F238E27FC236}">
              <a16:creationId xmlns:a16="http://schemas.microsoft.com/office/drawing/2014/main" id="{677DB93C-E06F-43F0-82B6-85748F36BD4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90" name="Text Box 267">
          <a:extLst>
            <a:ext uri="{FF2B5EF4-FFF2-40B4-BE49-F238E27FC236}">
              <a16:creationId xmlns:a16="http://schemas.microsoft.com/office/drawing/2014/main" id="{CE11DDC8-E104-48EB-A0F6-80E8AF98D5C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91" name="Text Box 268">
          <a:extLst>
            <a:ext uri="{FF2B5EF4-FFF2-40B4-BE49-F238E27FC236}">
              <a16:creationId xmlns:a16="http://schemas.microsoft.com/office/drawing/2014/main" id="{18479E25-444B-4698-98B3-C479F688E9B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92" name="Text Box 269">
          <a:extLst>
            <a:ext uri="{FF2B5EF4-FFF2-40B4-BE49-F238E27FC236}">
              <a16:creationId xmlns:a16="http://schemas.microsoft.com/office/drawing/2014/main" id="{DABCEEFA-970C-4171-A90E-9F26AC6D1E9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93" name="Text Box 270">
          <a:extLst>
            <a:ext uri="{FF2B5EF4-FFF2-40B4-BE49-F238E27FC236}">
              <a16:creationId xmlns:a16="http://schemas.microsoft.com/office/drawing/2014/main" id="{17EB2FFB-ECFF-4D69-8312-99A0852D4CC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94" name="Text Box 271">
          <a:extLst>
            <a:ext uri="{FF2B5EF4-FFF2-40B4-BE49-F238E27FC236}">
              <a16:creationId xmlns:a16="http://schemas.microsoft.com/office/drawing/2014/main" id="{A12D90D2-E03D-4D05-89D2-DCDC38F495D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95" name="Text Box 272">
          <a:extLst>
            <a:ext uri="{FF2B5EF4-FFF2-40B4-BE49-F238E27FC236}">
              <a16:creationId xmlns:a16="http://schemas.microsoft.com/office/drawing/2014/main" id="{2D682842-24D7-4312-8A2A-9B0153707AA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96" name="Text Box 273">
          <a:extLst>
            <a:ext uri="{FF2B5EF4-FFF2-40B4-BE49-F238E27FC236}">
              <a16:creationId xmlns:a16="http://schemas.microsoft.com/office/drawing/2014/main" id="{ACCF2135-02CE-4E81-A1AB-016B7B112E0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97" name="Text Box 274">
          <a:extLst>
            <a:ext uri="{FF2B5EF4-FFF2-40B4-BE49-F238E27FC236}">
              <a16:creationId xmlns:a16="http://schemas.microsoft.com/office/drawing/2014/main" id="{939220DC-C7D0-49CD-AF17-4AB19D4F9E7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98" name="Text Box 275">
          <a:extLst>
            <a:ext uri="{FF2B5EF4-FFF2-40B4-BE49-F238E27FC236}">
              <a16:creationId xmlns:a16="http://schemas.microsoft.com/office/drawing/2014/main" id="{812FE6AB-D5BB-42FB-BE9A-FB4CDA4D68C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699" name="Text Box 276">
          <a:extLst>
            <a:ext uri="{FF2B5EF4-FFF2-40B4-BE49-F238E27FC236}">
              <a16:creationId xmlns:a16="http://schemas.microsoft.com/office/drawing/2014/main" id="{BD34AE7C-DC0D-4EE7-8097-596CAC2DED6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00" name="Text Box 277">
          <a:extLst>
            <a:ext uri="{FF2B5EF4-FFF2-40B4-BE49-F238E27FC236}">
              <a16:creationId xmlns:a16="http://schemas.microsoft.com/office/drawing/2014/main" id="{BE13A321-3244-48A7-86E9-B3F1E669BD0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01" name="Text Box 278">
          <a:extLst>
            <a:ext uri="{FF2B5EF4-FFF2-40B4-BE49-F238E27FC236}">
              <a16:creationId xmlns:a16="http://schemas.microsoft.com/office/drawing/2014/main" id="{682849E8-CC08-4DDD-996D-23BD5422A3C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02" name="Text Box 279">
          <a:extLst>
            <a:ext uri="{FF2B5EF4-FFF2-40B4-BE49-F238E27FC236}">
              <a16:creationId xmlns:a16="http://schemas.microsoft.com/office/drawing/2014/main" id="{FEB82ED9-708E-408D-874E-21E0EA05C76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03" name="Text Box 280">
          <a:extLst>
            <a:ext uri="{FF2B5EF4-FFF2-40B4-BE49-F238E27FC236}">
              <a16:creationId xmlns:a16="http://schemas.microsoft.com/office/drawing/2014/main" id="{41DB280A-6382-40FF-9145-2C7E7D6F961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04" name="Text Box 281">
          <a:extLst>
            <a:ext uri="{FF2B5EF4-FFF2-40B4-BE49-F238E27FC236}">
              <a16:creationId xmlns:a16="http://schemas.microsoft.com/office/drawing/2014/main" id="{EA2FC0F8-BBCC-427F-8629-E41F05422E3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05" name="Text Box 282">
          <a:extLst>
            <a:ext uri="{FF2B5EF4-FFF2-40B4-BE49-F238E27FC236}">
              <a16:creationId xmlns:a16="http://schemas.microsoft.com/office/drawing/2014/main" id="{564D18C3-9207-4384-9756-D13AE0B61D5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06" name="Text Box 283">
          <a:extLst>
            <a:ext uri="{FF2B5EF4-FFF2-40B4-BE49-F238E27FC236}">
              <a16:creationId xmlns:a16="http://schemas.microsoft.com/office/drawing/2014/main" id="{696A2A66-3EAE-4B01-B317-962252830FC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07" name="Text Box 284">
          <a:extLst>
            <a:ext uri="{FF2B5EF4-FFF2-40B4-BE49-F238E27FC236}">
              <a16:creationId xmlns:a16="http://schemas.microsoft.com/office/drawing/2014/main" id="{6735A905-C533-49AB-9A93-D3B0D20A1AF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08" name="Text Box 285">
          <a:extLst>
            <a:ext uri="{FF2B5EF4-FFF2-40B4-BE49-F238E27FC236}">
              <a16:creationId xmlns:a16="http://schemas.microsoft.com/office/drawing/2014/main" id="{46346AFD-1006-434F-8D7D-323EC5C84B0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09" name="Text Box 286">
          <a:extLst>
            <a:ext uri="{FF2B5EF4-FFF2-40B4-BE49-F238E27FC236}">
              <a16:creationId xmlns:a16="http://schemas.microsoft.com/office/drawing/2014/main" id="{565BB17A-2336-4222-A5E4-8E7893EC83E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10" name="Text Box 287">
          <a:extLst>
            <a:ext uri="{FF2B5EF4-FFF2-40B4-BE49-F238E27FC236}">
              <a16:creationId xmlns:a16="http://schemas.microsoft.com/office/drawing/2014/main" id="{5F5E1BFA-E4FB-4510-8DB7-621A9567362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11" name="Text Box 288">
          <a:extLst>
            <a:ext uri="{FF2B5EF4-FFF2-40B4-BE49-F238E27FC236}">
              <a16:creationId xmlns:a16="http://schemas.microsoft.com/office/drawing/2014/main" id="{6660B7EF-28BA-4258-8BAE-A52E37C5CFB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12" name="Text Box 289">
          <a:extLst>
            <a:ext uri="{FF2B5EF4-FFF2-40B4-BE49-F238E27FC236}">
              <a16:creationId xmlns:a16="http://schemas.microsoft.com/office/drawing/2014/main" id="{6818F3B1-C583-4D2E-BA5C-45583B39D1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13" name="Text Box 290">
          <a:extLst>
            <a:ext uri="{FF2B5EF4-FFF2-40B4-BE49-F238E27FC236}">
              <a16:creationId xmlns:a16="http://schemas.microsoft.com/office/drawing/2014/main" id="{FF172EDD-0750-4C00-A1AF-6EFA5D5F4D8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14" name="Text Box 291">
          <a:extLst>
            <a:ext uri="{FF2B5EF4-FFF2-40B4-BE49-F238E27FC236}">
              <a16:creationId xmlns:a16="http://schemas.microsoft.com/office/drawing/2014/main" id="{BA8D622D-7EBB-4C27-B2E6-3D0387F5367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15" name="Text Box 292">
          <a:extLst>
            <a:ext uri="{FF2B5EF4-FFF2-40B4-BE49-F238E27FC236}">
              <a16:creationId xmlns:a16="http://schemas.microsoft.com/office/drawing/2014/main" id="{7149E29E-8321-4577-B373-8B4F786260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16" name="Text Box 293">
          <a:extLst>
            <a:ext uri="{FF2B5EF4-FFF2-40B4-BE49-F238E27FC236}">
              <a16:creationId xmlns:a16="http://schemas.microsoft.com/office/drawing/2014/main" id="{28D3A8B1-1D6E-4469-9F02-6D044EFF03D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17" name="Text Box 294">
          <a:extLst>
            <a:ext uri="{FF2B5EF4-FFF2-40B4-BE49-F238E27FC236}">
              <a16:creationId xmlns:a16="http://schemas.microsoft.com/office/drawing/2014/main" id="{F0ECEFBF-625A-477C-AE44-F18353C7CC6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18" name="Text Box 295">
          <a:extLst>
            <a:ext uri="{FF2B5EF4-FFF2-40B4-BE49-F238E27FC236}">
              <a16:creationId xmlns:a16="http://schemas.microsoft.com/office/drawing/2014/main" id="{A9766084-EB4F-43C2-AD78-9FDDD00922A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19" name="Text Box 296">
          <a:extLst>
            <a:ext uri="{FF2B5EF4-FFF2-40B4-BE49-F238E27FC236}">
              <a16:creationId xmlns:a16="http://schemas.microsoft.com/office/drawing/2014/main" id="{63FB1629-6529-439A-849F-1F42C1B0E3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20" name="Text Box 297">
          <a:extLst>
            <a:ext uri="{FF2B5EF4-FFF2-40B4-BE49-F238E27FC236}">
              <a16:creationId xmlns:a16="http://schemas.microsoft.com/office/drawing/2014/main" id="{F77B0260-FA1C-412F-9A4A-5952CB63E31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21" name="Text Box 298">
          <a:extLst>
            <a:ext uri="{FF2B5EF4-FFF2-40B4-BE49-F238E27FC236}">
              <a16:creationId xmlns:a16="http://schemas.microsoft.com/office/drawing/2014/main" id="{1E67B4C7-0582-4D63-8079-3D574FFD12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22" name="Text Box 299">
          <a:extLst>
            <a:ext uri="{FF2B5EF4-FFF2-40B4-BE49-F238E27FC236}">
              <a16:creationId xmlns:a16="http://schemas.microsoft.com/office/drawing/2014/main" id="{98B1A7DE-6488-4BFA-AEB3-B1682246F6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23" name="Text Box 300">
          <a:extLst>
            <a:ext uri="{FF2B5EF4-FFF2-40B4-BE49-F238E27FC236}">
              <a16:creationId xmlns:a16="http://schemas.microsoft.com/office/drawing/2014/main" id="{2622281C-7E14-4BA1-B47D-94FE2BDCE4C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24" name="Text Box 301">
          <a:extLst>
            <a:ext uri="{FF2B5EF4-FFF2-40B4-BE49-F238E27FC236}">
              <a16:creationId xmlns:a16="http://schemas.microsoft.com/office/drawing/2014/main" id="{E23592E0-D85B-41D3-929E-E30F9984416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25" name="Text Box 302">
          <a:extLst>
            <a:ext uri="{FF2B5EF4-FFF2-40B4-BE49-F238E27FC236}">
              <a16:creationId xmlns:a16="http://schemas.microsoft.com/office/drawing/2014/main" id="{C464AC6C-B187-476D-8782-4A3AB7E612F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26" name="Text Box 303">
          <a:extLst>
            <a:ext uri="{FF2B5EF4-FFF2-40B4-BE49-F238E27FC236}">
              <a16:creationId xmlns:a16="http://schemas.microsoft.com/office/drawing/2014/main" id="{61D67E8C-28DB-4B79-94C3-D0FDE09526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27" name="Text Box 304">
          <a:extLst>
            <a:ext uri="{FF2B5EF4-FFF2-40B4-BE49-F238E27FC236}">
              <a16:creationId xmlns:a16="http://schemas.microsoft.com/office/drawing/2014/main" id="{FD873E77-B0DA-4D2A-B1C1-7C2D6AD0AAB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28" name="Text Box 305">
          <a:extLst>
            <a:ext uri="{FF2B5EF4-FFF2-40B4-BE49-F238E27FC236}">
              <a16:creationId xmlns:a16="http://schemas.microsoft.com/office/drawing/2014/main" id="{ACDEA956-DBA6-437B-8CA0-8D362190724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29" name="Text Box 306">
          <a:extLst>
            <a:ext uri="{FF2B5EF4-FFF2-40B4-BE49-F238E27FC236}">
              <a16:creationId xmlns:a16="http://schemas.microsoft.com/office/drawing/2014/main" id="{119B7ED6-25AD-41D6-98DA-E5CCD84A9AC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30" name="Text Box 307">
          <a:extLst>
            <a:ext uri="{FF2B5EF4-FFF2-40B4-BE49-F238E27FC236}">
              <a16:creationId xmlns:a16="http://schemas.microsoft.com/office/drawing/2014/main" id="{763F2CC3-2ABD-41E9-9ECD-F41F56DDD7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31" name="Text Box 308">
          <a:extLst>
            <a:ext uri="{FF2B5EF4-FFF2-40B4-BE49-F238E27FC236}">
              <a16:creationId xmlns:a16="http://schemas.microsoft.com/office/drawing/2014/main" id="{E38B1ECA-89A8-4961-8470-8EA719ACE57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32" name="Text Box 309">
          <a:extLst>
            <a:ext uri="{FF2B5EF4-FFF2-40B4-BE49-F238E27FC236}">
              <a16:creationId xmlns:a16="http://schemas.microsoft.com/office/drawing/2014/main" id="{028D7D96-2AD6-4845-8586-1FABF96CDA2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33" name="Text Box 310">
          <a:extLst>
            <a:ext uri="{FF2B5EF4-FFF2-40B4-BE49-F238E27FC236}">
              <a16:creationId xmlns:a16="http://schemas.microsoft.com/office/drawing/2014/main" id="{15DC0F10-98B4-41B0-8258-8E3BDD59118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34" name="Text Box 311">
          <a:extLst>
            <a:ext uri="{FF2B5EF4-FFF2-40B4-BE49-F238E27FC236}">
              <a16:creationId xmlns:a16="http://schemas.microsoft.com/office/drawing/2014/main" id="{636447FF-1EC6-4B21-962C-F2C7BEE85D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35" name="Text Box 312">
          <a:extLst>
            <a:ext uri="{FF2B5EF4-FFF2-40B4-BE49-F238E27FC236}">
              <a16:creationId xmlns:a16="http://schemas.microsoft.com/office/drawing/2014/main" id="{4496DF22-CF45-4266-B281-DB0CC8F2284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36" name="Text Box 313">
          <a:extLst>
            <a:ext uri="{FF2B5EF4-FFF2-40B4-BE49-F238E27FC236}">
              <a16:creationId xmlns:a16="http://schemas.microsoft.com/office/drawing/2014/main" id="{032D3335-A4D8-49EA-94D3-AEA6CA1E76F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37" name="Text Box 314">
          <a:extLst>
            <a:ext uri="{FF2B5EF4-FFF2-40B4-BE49-F238E27FC236}">
              <a16:creationId xmlns:a16="http://schemas.microsoft.com/office/drawing/2014/main" id="{7547D21E-227D-4272-A5B0-E2DA34DFBE8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38" name="Text Box 315">
          <a:extLst>
            <a:ext uri="{FF2B5EF4-FFF2-40B4-BE49-F238E27FC236}">
              <a16:creationId xmlns:a16="http://schemas.microsoft.com/office/drawing/2014/main" id="{DF2BBE17-D409-4F2F-A064-12B19CCCFAE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39" name="Text Box 316">
          <a:extLst>
            <a:ext uri="{FF2B5EF4-FFF2-40B4-BE49-F238E27FC236}">
              <a16:creationId xmlns:a16="http://schemas.microsoft.com/office/drawing/2014/main" id="{22BB396D-57A7-4DB8-909F-7D36382A6EF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40" name="Text Box 317">
          <a:extLst>
            <a:ext uri="{FF2B5EF4-FFF2-40B4-BE49-F238E27FC236}">
              <a16:creationId xmlns:a16="http://schemas.microsoft.com/office/drawing/2014/main" id="{00E40E67-1CEA-444F-92A8-AFB30BF39DC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41" name="Text Box 318">
          <a:extLst>
            <a:ext uri="{FF2B5EF4-FFF2-40B4-BE49-F238E27FC236}">
              <a16:creationId xmlns:a16="http://schemas.microsoft.com/office/drawing/2014/main" id="{14AF0ADE-6876-4FC7-A52E-8AC22C36A23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42" name="Text Box 319">
          <a:extLst>
            <a:ext uri="{FF2B5EF4-FFF2-40B4-BE49-F238E27FC236}">
              <a16:creationId xmlns:a16="http://schemas.microsoft.com/office/drawing/2014/main" id="{2BD627D7-55F6-49EF-8D58-A97B0A169E3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43" name="Text Box 320">
          <a:extLst>
            <a:ext uri="{FF2B5EF4-FFF2-40B4-BE49-F238E27FC236}">
              <a16:creationId xmlns:a16="http://schemas.microsoft.com/office/drawing/2014/main" id="{A3075A8C-A7BC-4F0B-B676-8A99B66763D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44" name="Text Box 321">
          <a:extLst>
            <a:ext uri="{FF2B5EF4-FFF2-40B4-BE49-F238E27FC236}">
              <a16:creationId xmlns:a16="http://schemas.microsoft.com/office/drawing/2014/main" id="{D3CE050E-D908-4CC7-B775-536BC8528C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45" name="Text Box 322">
          <a:extLst>
            <a:ext uri="{FF2B5EF4-FFF2-40B4-BE49-F238E27FC236}">
              <a16:creationId xmlns:a16="http://schemas.microsoft.com/office/drawing/2014/main" id="{C13B52AB-E727-4520-866B-83258DAC0C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46" name="Text Box 323">
          <a:extLst>
            <a:ext uri="{FF2B5EF4-FFF2-40B4-BE49-F238E27FC236}">
              <a16:creationId xmlns:a16="http://schemas.microsoft.com/office/drawing/2014/main" id="{13705C43-67C3-4873-8500-FD9F9DD8BB4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47" name="Text Box 324">
          <a:extLst>
            <a:ext uri="{FF2B5EF4-FFF2-40B4-BE49-F238E27FC236}">
              <a16:creationId xmlns:a16="http://schemas.microsoft.com/office/drawing/2014/main" id="{AFF727BC-CAE7-4309-ADC6-1CFB97052B9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48" name="Text Box 325">
          <a:extLst>
            <a:ext uri="{FF2B5EF4-FFF2-40B4-BE49-F238E27FC236}">
              <a16:creationId xmlns:a16="http://schemas.microsoft.com/office/drawing/2014/main" id="{65F623DA-0A53-49AB-B92C-5B8DB140A7B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49" name="Text Box 326">
          <a:extLst>
            <a:ext uri="{FF2B5EF4-FFF2-40B4-BE49-F238E27FC236}">
              <a16:creationId xmlns:a16="http://schemas.microsoft.com/office/drawing/2014/main" id="{6FE527E7-CE1E-4554-9A66-1709B72AD8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50" name="Text Box 327">
          <a:extLst>
            <a:ext uri="{FF2B5EF4-FFF2-40B4-BE49-F238E27FC236}">
              <a16:creationId xmlns:a16="http://schemas.microsoft.com/office/drawing/2014/main" id="{897319B5-E5FB-4318-9B36-43398E8273F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51" name="Text Box 328">
          <a:extLst>
            <a:ext uri="{FF2B5EF4-FFF2-40B4-BE49-F238E27FC236}">
              <a16:creationId xmlns:a16="http://schemas.microsoft.com/office/drawing/2014/main" id="{2FDB9766-9274-447E-9D4B-424496614CD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52" name="Text Box 329">
          <a:extLst>
            <a:ext uri="{FF2B5EF4-FFF2-40B4-BE49-F238E27FC236}">
              <a16:creationId xmlns:a16="http://schemas.microsoft.com/office/drawing/2014/main" id="{8FBD5760-687E-4C06-80DC-05073FC573F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53" name="Text Box 330">
          <a:extLst>
            <a:ext uri="{FF2B5EF4-FFF2-40B4-BE49-F238E27FC236}">
              <a16:creationId xmlns:a16="http://schemas.microsoft.com/office/drawing/2014/main" id="{C47CA8E7-F0A9-4C5E-807B-CFC7B9CD616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54" name="Text Box 331">
          <a:extLst>
            <a:ext uri="{FF2B5EF4-FFF2-40B4-BE49-F238E27FC236}">
              <a16:creationId xmlns:a16="http://schemas.microsoft.com/office/drawing/2014/main" id="{CCD54760-056E-4B3E-87D3-7CE144DB52F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55" name="Text Box 332">
          <a:extLst>
            <a:ext uri="{FF2B5EF4-FFF2-40B4-BE49-F238E27FC236}">
              <a16:creationId xmlns:a16="http://schemas.microsoft.com/office/drawing/2014/main" id="{B265BE2A-6D9D-4BFD-9DC0-4D8E6CDF4C6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56" name="Text Box 333">
          <a:extLst>
            <a:ext uri="{FF2B5EF4-FFF2-40B4-BE49-F238E27FC236}">
              <a16:creationId xmlns:a16="http://schemas.microsoft.com/office/drawing/2014/main" id="{8A691B2E-3C26-46AF-BF1A-9BA087BBD5E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57" name="Text Box 334">
          <a:extLst>
            <a:ext uri="{FF2B5EF4-FFF2-40B4-BE49-F238E27FC236}">
              <a16:creationId xmlns:a16="http://schemas.microsoft.com/office/drawing/2014/main" id="{494CD5CF-9867-4F8F-8616-551826166F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58" name="Text Box 335">
          <a:extLst>
            <a:ext uri="{FF2B5EF4-FFF2-40B4-BE49-F238E27FC236}">
              <a16:creationId xmlns:a16="http://schemas.microsoft.com/office/drawing/2014/main" id="{D5CCA3A9-5FDF-4257-A499-90455AB1495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59" name="Text Box 336">
          <a:extLst>
            <a:ext uri="{FF2B5EF4-FFF2-40B4-BE49-F238E27FC236}">
              <a16:creationId xmlns:a16="http://schemas.microsoft.com/office/drawing/2014/main" id="{7E0DFB74-B6FB-43CE-A957-79C1012404A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60" name="Text Box 337">
          <a:extLst>
            <a:ext uri="{FF2B5EF4-FFF2-40B4-BE49-F238E27FC236}">
              <a16:creationId xmlns:a16="http://schemas.microsoft.com/office/drawing/2014/main" id="{CD57496C-1FA3-4EA7-9D73-BCA8F833A28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61" name="Text Box 338">
          <a:extLst>
            <a:ext uri="{FF2B5EF4-FFF2-40B4-BE49-F238E27FC236}">
              <a16:creationId xmlns:a16="http://schemas.microsoft.com/office/drawing/2014/main" id="{391386F3-1492-4FA4-8AC0-7F40D156523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62" name="Text Box 339">
          <a:extLst>
            <a:ext uri="{FF2B5EF4-FFF2-40B4-BE49-F238E27FC236}">
              <a16:creationId xmlns:a16="http://schemas.microsoft.com/office/drawing/2014/main" id="{9DB6076B-A7B9-4999-AC36-417F13CF6B2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63" name="Text Box 340">
          <a:extLst>
            <a:ext uri="{FF2B5EF4-FFF2-40B4-BE49-F238E27FC236}">
              <a16:creationId xmlns:a16="http://schemas.microsoft.com/office/drawing/2014/main" id="{4B761CEF-0DDB-4665-8C88-C4ED2949FC0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64" name="Text Box 341">
          <a:extLst>
            <a:ext uri="{FF2B5EF4-FFF2-40B4-BE49-F238E27FC236}">
              <a16:creationId xmlns:a16="http://schemas.microsoft.com/office/drawing/2014/main" id="{95924A0B-E2FB-4A14-BC07-134BEACBEB5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65" name="Text Box 342">
          <a:extLst>
            <a:ext uri="{FF2B5EF4-FFF2-40B4-BE49-F238E27FC236}">
              <a16:creationId xmlns:a16="http://schemas.microsoft.com/office/drawing/2014/main" id="{9E73EA24-8103-4338-A3CB-EFAB08C5677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66" name="Text Box 343">
          <a:extLst>
            <a:ext uri="{FF2B5EF4-FFF2-40B4-BE49-F238E27FC236}">
              <a16:creationId xmlns:a16="http://schemas.microsoft.com/office/drawing/2014/main" id="{B7C82E97-0E2F-413F-BC55-2EA7FB94AFE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67" name="Text Box 344">
          <a:extLst>
            <a:ext uri="{FF2B5EF4-FFF2-40B4-BE49-F238E27FC236}">
              <a16:creationId xmlns:a16="http://schemas.microsoft.com/office/drawing/2014/main" id="{79D52282-42D2-47F5-965C-FEEE30FE928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68" name="Text Box 345">
          <a:extLst>
            <a:ext uri="{FF2B5EF4-FFF2-40B4-BE49-F238E27FC236}">
              <a16:creationId xmlns:a16="http://schemas.microsoft.com/office/drawing/2014/main" id="{FFFF6C25-D268-47AF-A317-06132B9858B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2769" name="Text Box 346">
          <a:extLst>
            <a:ext uri="{FF2B5EF4-FFF2-40B4-BE49-F238E27FC236}">
              <a16:creationId xmlns:a16="http://schemas.microsoft.com/office/drawing/2014/main" id="{654087AC-C35E-4C41-9A18-5834DFDA326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E115C767-E5DC-4D21-8C90-49F7B90BF2E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4F8C78BE-B00B-403E-9028-24A6A6A969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id="{22CCA39E-D672-47E2-BBAE-DA42857B7A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73" name="Text Box 4">
          <a:extLst>
            <a:ext uri="{FF2B5EF4-FFF2-40B4-BE49-F238E27FC236}">
              <a16:creationId xmlns:a16="http://schemas.microsoft.com/office/drawing/2014/main" id="{97A74429-2FF4-4919-A3A0-B81F167F4A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74" name="Text Box 5">
          <a:extLst>
            <a:ext uri="{FF2B5EF4-FFF2-40B4-BE49-F238E27FC236}">
              <a16:creationId xmlns:a16="http://schemas.microsoft.com/office/drawing/2014/main" id="{9D5A1599-DD87-406A-887C-9FF9EF6743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75" name="Text Box 6">
          <a:extLst>
            <a:ext uri="{FF2B5EF4-FFF2-40B4-BE49-F238E27FC236}">
              <a16:creationId xmlns:a16="http://schemas.microsoft.com/office/drawing/2014/main" id="{D2109A2A-2925-479B-B960-20C187BA76A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76" name="Text Box 7">
          <a:extLst>
            <a:ext uri="{FF2B5EF4-FFF2-40B4-BE49-F238E27FC236}">
              <a16:creationId xmlns:a16="http://schemas.microsoft.com/office/drawing/2014/main" id="{9E7C5170-C181-4035-A4BF-7CD401E520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77" name="Text Box 8">
          <a:extLst>
            <a:ext uri="{FF2B5EF4-FFF2-40B4-BE49-F238E27FC236}">
              <a16:creationId xmlns:a16="http://schemas.microsoft.com/office/drawing/2014/main" id="{DBE74D58-6A52-45DA-9914-B0FBC37574F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78" name="Text Box 9">
          <a:extLst>
            <a:ext uri="{FF2B5EF4-FFF2-40B4-BE49-F238E27FC236}">
              <a16:creationId xmlns:a16="http://schemas.microsoft.com/office/drawing/2014/main" id="{DD8277F4-7EC8-4A16-BC52-6EB17DAFEA4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79" name="Text Box 10">
          <a:extLst>
            <a:ext uri="{FF2B5EF4-FFF2-40B4-BE49-F238E27FC236}">
              <a16:creationId xmlns:a16="http://schemas.microsoft.com/office/drawing/2014/main" id="{FB9F8FF4-FC5C-4248-AADB-F829DEA4C1D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80" name="Text Box 11">
          <a:extLst>
            <a:ext uri="{FF2B5EF4-FFF2-40B4-BE49-F238E27FC236}">
              <a16:creationId xmlns:a16="http://schemas.microsoft.com/office/drawing/2014/main" id="{937AD043-AB7D-4FB3-A479-E6B1A76760A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81" name="Text Box 12">
          <a:extLst>
            <a:ext uri="{FF2B5EF4-FFF2-40B4-BE49-F238E27FC236}">
              <a16:creationId xmlns:a16="http://schemas.microsoft.com/office/drawing/2014/main" id="{A963BC8E-6D1D-4118-8091-A091EF4DC4B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82" name="Text Box 13">
          <a:extLst>
            <a:ext uri="{FF2B5EF4-FFF2-40B4-BE49-F238E27FC236}">
              <a16:creationId xmlns:a16="http://schemas.microsoft.com/office/drawing/2014/main" id="{FABA0530-E1CD-47F6-9717-7D1D5F77C88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83" name="Text Box 14">
          <a:extLst>
            <a:ext uri="{FF2B5EF4-FFF2-40B4-BE49-F238E27FC236}">
              <a16:creationId xmlns:a16="http://schemas.microsoft.com/office/drawing/2014/main" id="{6EFD2F6D-A5E0-473A-B21C-3CCF47B58E8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84" name="Text Box 15">
          <a:extLst>
            <a:ext uri="{FF2B5EF4-FFF2-40B4-BE49-F238E27FC236}">
              <a16:creationId xmlns:a16="http://schemas.microsoft.com/office/drawing/2014/main" id="{A4194C39-BC23-4734-9353-4E22CCB74EA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85" name="Text Box 16">
          <a:extLst>
            <a:ext uri="{FF2B5EF4-FFF2-40B4-BE49-F238E27FC236}">
              <a16:creationId xmlns:a16="http://schemas.microsoft.com/office/drawing/2014/main" id="{FF049B47-B4F6-4970-A2D3-C634677C21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86" name="Text Box 17">
          <a:extLst>
            <a:ext uri="{FF2B5EF4-FFF2-40B4-BE49-F238E27FC236}">
              <a16:creationId xmlns:a16="http://schemas.microsoft.com/office/drawing/2014/main" id="{D5C847A1-BA30-4D04-9CA7-0B64C21F458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87" name="Text Box 18">
          <a:extLst>
            <a:ext uri="{FF2B5EF4-FFF2-40B4-BE49-F238E27FC236}">
              <a16:creationId xmlns:a16="http://schemas.microsoft.com/office/drawing/2014/main" id="{27E88BD2-3310-4F52-A3B5-CB0E3F57620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88" name="Text Box 19">
          <a:extLst>
            <a:ext uri="{FF2B5EF4-FFF2-40B4-BE49-F238E27FC236}">
              <a16:creationId xmlns:a16="http://schemas.microsoft.com/office/drawing/2014/main" id="{D9A7B742-10A1-4C44-B424-BEF8C6ECBBE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89" name="Text Box 20">
          <a:extLst>
            <a:ext uri="{FF2B5EF4-FFF2-40B4-BE49-F238E27FC236}">
              <a16:creationId xmlns:a16="http://schemas.microsoft.com/office/drawing/2014/main" id="{4091F778-D2C2-4AF4-8646-E1D2B82D7F2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90" name="Text Box 21">
          <a:extLst>
            <a:ext uri="{FF2B5EF4-FFF2-40B4-BE49-F238E27FC236}">
              <a16:creationId xmlns:a16="http://schemas.microsoft.com/office/drawing/2014/main" id="{B1FDB7E4-4A12-4AAD-ADC9-21AE7DF6A8E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91" name="Text Box 22">
          <a:extLst>
            <a:ext uri="{FF2B5EF4-FFF2-40B4-BE49-F238E27FC236}">
              <a16:creationId xmlns:a16="http://schemas.microsoft.com/office/drawing/2014/main" id="{32E33DE8-7878-40FD-A89E-5FFCDC6F24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92" name="Text Box 23">
          <a:extLst>
            <a:ext uri="{FF2B5EF4-FFF2-40B4-BE49-F238E27FC236}">
              <a16:creationId xmlns:a16="http://schemas.microsoft.com/office/drawing/2014/main" id="{77B5269C-CC61-4419-A853-F1D2DECA96E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93" name="Text Box 24">
          <a:extLst>
            <a:ext uri="{FF2B5EF4-FFF2-40B4-BE49-F238E27FC236}">
              <a16:creationId xmlns:a16="http://schemas.microsoft.com/office/drawing/2014/main" id="{E1C343D5-878E-41CD-B64A-4A33CB0B194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94" name="Text Box 25">
          <a:extLst>
            <a:ext uri="{FF2B5EF4-FFF2-40B4-BE49-F238E27FC236}">
              <a16:creationId xmlns:a16="http://schemas.microsoft.com/office/drawing/2014/main" id="{481DFE92-EC32-455D-9BC1-86F727896ED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95" name="Text Box 26">
          <a:extLst>
            <a:ext uri="{FF2B5EF4-FFF2-40B4-BE49-F238E27FC236}">
              <a16:creationId xmlns:a16="http://schemas.microsoft.com/office/drawing/2014/main" id="{731C4EA2-B8E4-4D7D-A049-A2E200DAE4C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96" name="Text Box 27">
          <a:extLst>
            <a:ext uri="{FF2B5EF4-FFF2-40B4-BE49-F238E27FC236}">
              <a16:creationId xmlns:a16="http://schemas.microsoft.com/office/drawing/2014/main" id="{E2632B8A-E41D-4C21-82E2-09C6D439A07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97" name="Text Box 28">
          <a:extLst>
            <a:ext uri="{FF2B5EF4-FFF2-40B4-BE49-F238E27FC236}">
              <a16:creationId xmlns:a16="http://schemas.microsoft.com/office/drawing/2014/main" id="{BAFCDA28-9BB0-40DB-AC3A-0A4EFD43A4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98" name="Text Box 29">
          <a:extLst>
            <a:ext uri="{FF2B5EF4-FFF2-40B4-BE49-F238E27FC236}">
              <a16:creationId xmlns:a16="http://schemas.microsoft.com/office/drawing/2014/main" id="{5AADAEE6-C958-4A58-8A46-CBDE97D3C1B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799" name="Text Box 30">
          <a:extLst>
            <a:ext uri="{FF2B5EF4-FFF2-40B4-BE49-F238E27FC236}">
              <a16:creationId xmlns:a16="http://schemas.microsoft.com/office/drawing/2014/main" id="{868E05BE-68FE-4747-8E53-B108B66B3B5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00" name="Text Box 31">
          <a:extLst>
            <a:ext uri="{FF2B5EF4-FFF2-40B4-BE49-F238E27FC236}">
              <a16:creationId xmlns:a16="http://schemas.microsoft.com/office/drawing/2014/main" id="{57320710-D2E5-409D-A747-F4C37A5227D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01" name="Text Box 32">
          <a:extLst>
            <a:ext uri="{FF2B5EF4-FFF2-40B4-BE49-F238E27FC236}">
              <a16:creationId xmlns:a16="http://schemas.microsoft.com/office/drawing/2014/main" id="{C413CCD8-D028-4377-A5A7-DE66ED90FDC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02" name="Text Box 33">
          <a:extLst>
            <a:ext uri="{FF2B5EF4-FFF2-40B4-BE49-F238E27FC236}">
              <a16:creationId xmlns:a16="http://schemas.microsoft.com/office/drawing/2014/main" id="{8E936DD1-8886-4AF4-AE23-640E9940A53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03" name="Text Box 34">
          <a:extLst>
            <a:ext uri="{FF2B5EF4-FFF2-40B4-BE49-F238E27FC236}">
              <a16:creationId xmlns:a16="http://schemas.microsoft.com/office/drawing/2014/main" id="{36063AE3-285B-4726-B5AF-5554F5D4913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04" name="Text Box 35">
          <a:extLst>
            <a:ext uri="{FF2B5EF4-FFF2-40B4-BE49-F238E27FC236}">
              <a16:creationId xmlns:a16="http://schemas.microsoft.com/office/drawing/2014/main" id="{1D87EAAF-2F50-4C5B-A4DA-2BCF050ED2A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05" name="Text Box 36">
          <a:extLst>
            <a:ext uri="{FF2B5EF4-FFF2-40B4-BE49-F238E27FC236}">
              <a16:creationId xmlns:a16="http://schemas.microsoft.com/office/drawing/2014/main" id="{F35D1A84-1FB7-40C3-B5DD-17B4881D8B5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06" name="Text Box 37">
          <a:extLst>
            <a:ext uri="{FF2B5EF4-FFF2-40B4-BE49-F238E27FC236}">
              <a16:creationId xmlns:a16="http://schemas.microsoft.com/office/drawing/2014/main" id="{133406DE-0629-46E4-AAA7-CDC4FAA74DB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07" name="Text Box 38">
          <a:extLst>
            <a:ext uri="{FF2B5EF4-FFF2-40B4-BE49-F238E27FC236}">
              <a16:creationId xmlns:a16="http://schemas.microsoft.com/office/drawing/2014/main" id="{F0455F3E-3EC0-4235-9D29-A465BAA6BFC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08" name="Text Box 39">
          <a:extLst>
            <a:ext uri="{FF2B5EF4-FFF2-40B4-BE49-F238E27FC236}">
              <a16:creationId xmlns:a16="http://schemas.microsoft.com/office/drawing/2014/main" id="{2E7BF371-98D8-4D5E-AE64-5A49387F50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09" name="Text Box 40">
          <a:extLst>
            <a:ext uri="{FF2B5EF4-FFF2-40B4-BE49-F238E27FC236}">
              <a16:creationId xmlns:a16="http://schemas.microsoft.com/office/drawing/2014/main" id="{38A2C166-9F1C-4721-93B2-89FEF8F1F95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10" name="Text Box 41">
          <a:extLst>
            <a:ext uri="{FF2B5EF4-FFF2-40B4-BE49-F238E27FC236}">
              <a16:creationId xmlns:a16="http://schemas.microsoft.com/office/drawing/2014/main" id="{AFBC0739-73FC-448C-B400-7C48E52BCDF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11" name="Text Box 42">
          <a:extLst>
            <a:ext uri="{FF2B5EF4-FFF2-40B4-BE49-F238E27FC236}">
              <a16:creationId xmlns:a16="http://schemas.microsoft.com/office/drawing/2014/main" id="{AFF3045A-074F-490E-BE62-0DA2F579CE9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12" name="Text Box 43">
          <a:extLst>
            <a:ext uri="{FF2B5EF4-FFF2-40B4-BE49-F238E27FC236}">
              <a16:creationId xmlns:a16="http://schemas.microsoft.com/office/drawing/2014/main" id="{A5173104-49CE-459C-AB1C-A6919CAC2E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13" name="Text Box 44">
          <a:extLst>
            <a:ext uri="{FF2B5EF4-FFF2-40B4-BE49-F238E27FC236}">
              <a16:creationId xmlns:a16="http://schemas.microsoft.com/office/drawing/2014/main" id="{FBAB1AAB-1C45-4514-A837-2C00662832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14" name="Text Box 45">
          <a:extLst>
            <a:ext uri="{FF2B5EF4-FFF2-40B4-BE49-F238E27FC236}">
              <a16:creationId xmlns:a16="http://schemas.microsoft.com/office/drawing/2014/main" id="{28CEC3A5-E5CE-4434-84CF-B9F0DB7DCDF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15" name="Text Box 46">
          <a:extLst>
            <a:ext uri="{FF2B5EF4-FFF2-40B4-BE49-F238E27FC236}">
              <a16:creationId xmlns:a16="http://schemas.microsoft.com/office/drawing/2014/main" id="{B76543EA-FE4B-4C8D-A19A-725423DA763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16" name="Text Box 47">
          <a:extLst>
            <a:ext uri="{FF2B5EF4-FFF2-40B4-BE49-F238E27FC236}">
              <a16:creationId xmlns:a16="http://schemas.microsoft.com/office/drawing/2014/main" id="{D0D96702-9281-4F3C-AC2F-6B5801C8EF6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17" name="Text Box 48">
          <a:extLst>
            <a:ext uri="{FF2B5EF4-FFF2-40B4-BE49-F238E27FC236}">
              <a16:creationId xmlns:a16="http://schemas.microsoft.com/office/drawing/2014/main" id="{7815FC6B-2473-43AA-9963-910798ACDAF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18" name="Text Box 49">
          <a:extLst>
            <a:ext uri="{FF2B5EF4-FFF2-40B4-BE49-F238E27FC236}">
              <a16:creationId xmlns:a16="http://schemas.microsoft.com/office/drawing/2014/main" id="{E97C2FB7-14F0-4F57-AF50-AC9422CA0B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19" name="Text Box 50">
          <a:extLst>
            <a:ext uri="{FF2B5EF4-FFF2-40B4-BE49-F238E27FC236}">
              <a16:creationId xmlns:a16="http://schemas.microsoft.com/office/drawing/2014/main" id="{111B7DA2-1693-41AB-A7DE-92B668F3E43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20" name="Text Box 51">
          <a:extLst>
            <a:ext uri="{FF2B5EF4-FFF2-40B4-BE49-F238E27FC236}">
              <a16:creationId xmlns:a16="http://schemas.microsoft.com/office/drawing/2014/main" id="{17566A66-F9AB-40D3-B2C6-77CAFC71770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21" name="Text Box 52">
          <a:extLst>
            <a:ext uri="{FF2B5EF4-FFF2-40B4-BE49-F238E27FC236}">
              <a16:creationId xmlns:a16="http://schemas.microsoft.com/office/drawing/2014/main" id="{0687D207-4821-4757-A356-18E647B22FC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22" name="Text Box 53">
          <a:extLst>
            <a:ext uri="{FF2B5EF4-FFF2-40B4-BE49-F238E27FC236}">
              <a16:creationId xmlns:a16="http://schemas.microsoft.com/office/drawing/2014/main" id="{3E7D8603-8954-4AEC-8FC1-6998552AF9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23" name="Text Box 54">
          <a:extLst>
            <a:ext uri="{FF2B5EF4-FFF2-40B4-BE49-F238E27FC236}">
              <a16:creationId xmlns:a16="http://schemas.microsoft.com/office/drawing/2014/main" id="{3C4B1DF2-A2E7-4FFF-907F-97B5B1219D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24" name="Text Box 55">
          <a:extLst>
            <a:ext uri="{FF2B5EF4-FFF2-40B4-BE49-F238E27FC236}">
              <a16:creationId xmlns:a16="http://schemas.microsoft.com/office/drawing/2014/main" id="{4A41FFAF-1D7F-47D0-AD89-FB1E3C9F99D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25" name="Text Box 56">
          <a:extLst>
            <a:ext uri="{FF2B5EF4-FFF2-40B4-BE49-F238E27FC236}">
              <a16:creationId xmlns:a16="http://schemas.microsoft.com/office/drawing/2014/main" id="{B95FF382-1CC3-40E3-9E9F-D2205E68D49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26" name="Text Box 57">
          <a:extLst>
            <a:ext uri="{FF2B5EF4-FFF2-40B4-BE49-F238E27FC236}">
              <a16:creationId xmlns:a16="http://schemas.microsoft.com/office/drawing/2014/main" id="{8B6E40D2-DBC7-4E0B-BCF9-43550AA3A2A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27" name="Text Box 58">
          <a:extLst>
            <a:ext uri="{FF2B5EF4-FFF2-40B4-BE49-F238E27FC236}">
              <a16:creationId xmlns:a16="http://schemas.microsoft.com/office/drawing/2014/main" id="{063237E5-47D2-4B80-9FF9-2BFD0BF91BB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28" name="Text Box 59">
          <a:extLst>
            <a:ext uri="{FF2B5EF4-FFF2-40B4-BE49-F238E27FC236}">
              <a16:creationId xmlns:a16="http://schemas.microsoft.com/office/drawing/2014/main" id="{FE85FD04-C68D-484B-89B1-3BACA0C8FE0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29" name="Text Box 60">
          <a:extLst>
            <a:ext uri="{FF2B5EF4-FFF2-40B4-BE49-F238E27FC236}">
              <a16:creationId xmlns:a16="http://schemas.microsoft.com/office/drawing/2014/main" id="{4ABD4FE2-68E8-4EC1-A11D-614E188A60C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30" name="Text Box 61">
          <a:extLst>
            <a:ext uri="{FF2B5EF4-FFF2-40B4-BE49-F238E27FC236}">
              <a16:creationId xmlns:a16="http://schemas.microsoft.com/office/drawing/2014/main" id="{4F4A8137-E708-41EA-9DED-ED0B005B23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31" name="Text Box 62">
          <a:extLst>
            <a:ext uri="{FF2B5EF4-FFF2-40B4-BE49-F238E27FC236}">
              <a16:creationId xmlns:a16="http://schemas.microsoft.com/office/drawing/2014/main" id="{E992855F-7C34-4891-B853-1AA667BC87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32" name="Text Box 63">
          <a:extLst>
            <a:ext uri="{FF2B5EF4-FFF2-40B4-BE49-F238E27FC236}">
              <a16:creationId xmlns:a16="http://schemas.microsoft.com/office/drawing/2014/main" id="{6CB7097C-DB9A-4ED5-8502-AA74A6D7183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33" name="Text Box 64">
          <a:extLst>
            <a:ext uri="{FF2B5EF4-FFF2-40B4-BE49-F238E27FC236}">
              <a16:creationId xmlns:a16="http://schemas.microsoft.com/office/drawing/2014/main" id="{84ADD3F6-D4B8-433E-A3AA-F7AE15D1DA5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34" name="Text Box 65">
          <a:extLst>
            <a:ext uri="{FF2B5EF4-FFF2-40B4-BE49-F238E27FC236}">
              <a16:creationId xmlns:a16="http://schemas.microsoft.com/office/drawing/2014/main" id="{303C7D25-0D72-420C-86FD-A253FD22D2E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35" name="Text Box 66">
          <a:extLst>
            <a:ext uri="{FF2B5EF4-FFF2-40B4-BE49-F238E27FC236}">
              <a16:creationId xmlns:a16="http://schemas.microsoft.com/office/drawing/2014/main" id="{CD233AA8-CDEF-4FB3-AAC6-1D2AB7BEF78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36" name="Text Box 67">
          <a:extLst>
            <a:ext uri="{FF2B5EF4-FFF2-40B4-BE49-F238E27FC236}">
              <a16:creationId xmlns:a16="http://schemas.microsoft.com/office/drawing/2014/main" id="{B89E896C-C56F-439C-AE92-58BD6B71A42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37" name="Text Box 68">
          <a:extLst>
            <a:ext uri="{FF2B5EF4-FFF2-40B4-BE49-F238E27FC236}">
              <a16:creationId xmlns:a16="http://schemas.microsoft.com/office/drawing/2014/main" id="{A71CFF6F-59CD-460F-BA03-B43B53B9C85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38" name="Text Box 69">
          <a:extLst>
            <a:ext uri="{FF2B5EF4-FFF2-40B4-BE49-F238E27FC236}">
              <a16:creationId xmlns:a16="http://schemas.microsoft.com/office/drawing/2014/main" id="{6B9E84A6-E1E4-4916-A03E-515A964512C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39" name="Text Box 70">
          <a:extLst>
            <a:ext uri="{FF2B5EF4-FFF2-40B4-BE49-F238E27FC236}">
              <a16:creationId xmlns:a16="http://schemas.microsoft.com/office/drawing/2014/main" id="{350CA304-66FC-4A43-BDA5-390FD66B9A4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40" name="Text Box 71">
          <a:extLst>
            <a:ext uri="{FF2B5EF4-FFF2-40B4-BE49-F238E27FC236}">
              <a16:creationId xmlns:a16="http://schemas.microsoft.com/office/drawing/2014/main" id="{C2665474-3CF4-4FA6-BA2E-70ED732547B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41" name="Text Box 72">
          <a:extLst>
            <a:ext uri="{FF2B5EF4-FFF2-40B4-BE49-F238E27FC236}">
              <a16:creationId xmlns:a16="http://schemas.microsoft.com/office/drawing/2014/main" id="{F9E9F860-9208-4F26-BEF1-BC5C65BE6F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42" name="Text Box 73">
          <a:extLst>
            <a:ext uri="{FF2B5EF4-FFF2-40B4-BE49-F238E27FC236}">
              <a16:creationId xmlns:a16="http://schemas.microsoft.com/office/drawing/2014/main" id="{1ACE58D8-425B-4417-9AD3-10A129188B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43" name="Text Box 74">
          <a:extLst>
            <a:ext uri="{FF2B5EF4-FFF2-40B4-BE49-F238E27FC236}">
              <a16:creationId xmlns:a16="http://schemas.microsoft.com/office/drawing/2014/main" id="{6C375B6B-8971-48D9-82F2-CD1B2CF364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44" name="Text Box 75">
          <a:extLst>
            <a:ext uri="{FF2B5EF4-FFF2-40B4-BE49-F238E27FC236}">
              <a16:creationId xmlns:a16="http://schemas.microsoft.com/office/drawing/2014/main" id="{0B94663E-C4D8-487D-AEC3-CE6728D544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45" name="Text Box 76">
          <a:extLst>
            <a:ext uri="{FF2B5EF4-FFF2-40B4-BE49-F238E27FC236}">
              <a16:creationId xmlns:a16="http://schemas.microsoft.com/office/drawing/2014/main" id="{2BFA2BF5-6864-42E6-875F-B4557AA441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46" name="Text Box 77">
          <a:extLst>
            <a:ext uri="{FF2B5EF4-FFF2-40B4-BE49-F238E27FC236}">
              <a16:creationId xmlns:a16="http://schemas.microsoft.com/office/drawing/2014/main" id="{BBCBA61B-8C0C-49C0-989A-682A09CA2E1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47" name="Text Box 78">
          <a:extLst>
            <a:ext uri="{FF2B5EF4-FFF2-40B4-BE49-F238E27FC236}">
              <a16:creationId xmlns:a16="http://schemas.microsoft.com/office/drawing/2014/main" id="{77BBE336-127F-4D23-A104-1C00F8D0F4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48" name="Text Box 79">
          <a:extLst>
            <a:ext uri="{FF2B5EF4-FFF2-40B4-BE49-F238E27FC236}">
              <a16:creationId xmlns:a16="http://schemas.microsoft.com/office/drawing/2014/main" id="{031F08E3-7EAF-4C88-A4D5-A13DA43D1D5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49" name="Text Box 80">
          <a:extLst>
            <a:ext uri="{FF2B5EF4-FFF2-40B4-BE49-F238E27FC236}">
              <a16:creationId xmlns:a16="http://schemas.microsoft.com/office/drawing/2014/main" id="{6DCC849E-9638-4271-8AA4-FF075202F2E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50" name="Text Box 81">
          <a:extLst>
            <a:ext uri="{FF2B5EF4-FFF2-40B4-BE49-F238E27FC236}">
              <a16:creationId xmlns:a16="http://schemas.microsoft.com/office/drawing/2014/main" id="{F599B9A9-9268-4F69-B551-69EFA53CAC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51" name="Text Box 82">
          <a:extLst>
            <a:ext uri="{FF2B5EF4-FFF2-40B4-BE49-F238E27FC236}">
              <a16:creationId xmlns:a16="http://schemas.microsoft.com/office/drawing/2014/main" id="{FF2138BF-6CD4-4D36-B59D-0C52B1B6FC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52" name="Text Box 83">
          <a:extLst>
            <a:ext uri="{FF2B5EF4-FFF2-40B4-BE49-F238E27FC236}">
              <a16:creationId xmlns:a16="http://schemas.microsoft.com/office/drawing/2014/main" id="{B8E7E934-7919-42B9-988C-8123B54BC1B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53" name="Text Box 84">
          <a:extLst>
            <a:ext uri="{FF2B5EF4-FFF2-40B4-BE49-F238E27FC236}">
              <a16:creationId xmlns:a16="http://schemas.microsoft.com/office/drawing/2014/main" id="{6E8AA645-1392-4E2E-AAF7-E421A292DD0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54" name="Text Box 85">
          <a:extLst>
            <a:ext uri="{FF2B5EF4-FFF2-40B4-BE49-F238E27FC236}">
              <a16:creationId xmlns:a16="http://schemas.microsoft.com/office/drawing/2014/main" id="{CC5FC5A4-3CCD-4C2F-A547-B48CF60E7F9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55" name="Text Box 86">
          <a:extLst>
            <a:ext uri="{FF2B5EF4-FFF2-40B4-BE49-F238E27FC236}">
              <a16:creationId xmlns:a16="http://schemas.microsoft.com/office/drawing/2014/main" id="{D745E2E8-8195-45FD-BD2C-7972B1123BC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56" name="Text Box 87">
          <a:extLst>
            <a:ext uri="{FF2B5EF4-FFF2-40B4-BE49-F238E27FC236}">
              <a16:creationId xmlns:a16="http://schemas.microsoft.com/office/drawing/2014/main" id="{3130557F-E916-4705-BB04-F5F0A0EF8D7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57" name="Text Box 88">
          <a:extLst>
            <a:ext uri="{FF2B5EF4-FFF2-40B4-BE49-F238E27FC236}">
              <a16:creationId xmlns:a16="http://schemas.microsoft.com/office/drawing/2014/main" id="{3B5D708A-52FD-4802-BC36-EC2B05474D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58" name="Text Box 89">
          <a:extLst>
            <a:ext uri="{FF2B5EF4-FFF2-40B4-BE49-F238E27FC236}">
              <a16:creationId xmlns:a16="http://schemas.microsoft.com/office/drawing/2014/main" id="{7E36CC7E-3CB1-483A-943F-B9A683F7B7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59" name="Text Box 90">
          <a:extLst>
            <a:ext uri="{FF2B5EF4-FFF2-40B4-BE49-F238E27FC236}">
              <a16:creationId xmlns:a16="http://schemas.microsoft.com/office/drawing/2014/main" id="{E8AC468A-774F-4305-8100-DEE37A2DB0A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60" name="Text Box 91">
          <a:extLst>
            <a:ext uri="{FF2B5EF4-FFF2-40B4-BE49-F238E27FC236}">
              <a16:creationId xmlns:a16="http://schemas.microsoft.com/office/drawing/2014/main" id="{6D26F8C1-6664-467B-8485-BED0CD8E6FF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61" name="Text Box 92">
          <a:extLst>
            <a:ext uri="{FF2B5EF4-FFF2-40B4-BE49-F238E27FC236}">
              <a16:creationId xmlns:a16="http://schemas.microsoft.com/office/drawing/2014/main" id="{B3C4DCEF-D154-4794-B28D-0672C79C591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62" name="Text Box 93">
          <a:extLst>
            <a:ext uri="{FF2B5EF4-FFF2-40B4-BE49-F238E27FC236}">
              <a16:creationId xmlns:a16="http://schemas.microsoft.com/office/drawing/2014/main" id="{A17E7B34-A35E-4E40-8CFD-83251438509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63" name="Text Box 94">
          <a:extLst>
            <a:ext uri="{FF2B5EF4-FFF2-40B4-BE49-F238E27FC236}">
              <a16:creationId xmlns:a16="http://schemas.microsoft.com/office/drawing/2014/main" id="{C82155BF-FB89-42D0-B95B-CA2E8ED8519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64" name="Text Box 95">
          <a:extLst>
            <a:ext uri="{FF2B5EF4-FFF2-40B4-BE49-F238E27FC236}">
              <a16:creationId xmlns:a16="http://schemas.microsoft.com/office/drawing/2014/main" id="{77E36919-DEE9-455C-B8A9-AAEBBF808BA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65" name="Text Box 96">
          <a:extLst>
            <a:ext uri="{FF2B5EF4-FFF2-40B4-BE49-F238E27FC236}">
              <a16:creationId xmlns:a16="http://schemas.microsoft.com/office/drawing/2014/main" id="{B421E938-AD91-4BCE-A0F8-CA8B1014F63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66" name="Text Box 97">
          <a:extLst>
            <a:ext uri="{FF2B5EF4-FFF2-40B4-BE49-F238E27FC236}">
              <a16:creationId xmlns:a16="http://schemas.microsoft.com/office/drawing/2014/main" id="{2CD65D4F-F4B2-4211-869B-1DECB727FB8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67" name="Text Box 98">
          <a:extLst>
            <a:ext uri="{FF2B5EF4-FFF2-40B4-BE49-F238E27FC236}">
              <a16:creationId xmlns:a16="http://schemas.microsoft.com/office/drawing/2014/main" id="{E2F50B8B-A06B-468C-8EB2-64536D0EBE2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68" name="Text Box 99">
          <a:extLst>
            <a:ext uri="{FF2B5EF4-FFF2-40B4-BE49-F238E27FC236}">
              <a16:creationId xmlns:a16="http://schemas.microsoft.com/office/drawing/2014/main" id="{9A70BFBE-3A40-4F17-BEC9-F4260C25B79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69" name="Text Box 100">
          <a:extLst>
            <a:ext uri="{FF2B5EF4-FFF2-40B4-BE49-F238E27FC236}">
              <a16:creationId xmlns:a16="http://schemas.microsoft.com/office/drawing/2014/main" id="{51BE7F3E-A1A4-46D8-B040-6C8C7EF4D2A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70" name="Text Box 101">
          <a:extLst>
            <a:ext uri="{FF2B5EF4-FFF2-40B4-BE49-F238E27FC236}">
              <a16:creationId xmlns:a16="http://schemas.microsoft.com/office/drawing/2014/main" id="{8A4BC37A-F177-4495-9577-58E75D5D65D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71" name="Text Box 102">
          <a:extLst>
            <a:ext uri="{FF2B5EF4-FFF2-40B4-BE49-F238E27FC236}">
              <a16:creationId xmlns:a16="http://schemas.microsoft.com/office/drawing/2014/main" id="{D262A5E1-2D58-4068-86D6-451C8E04889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72" name="Text Box 103">
          <a:extLst>
            <a:ext uri="{FF2B5EF4-FFF2-40B4-BE49-F238E27FC236}">
              <a16:creationId xmlns:a16="http://schemas.microsoft.com/office/drawing/2014/main" id="{97D983BF-5201-4404-B8EA-DEFDCCB438C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73" name="Text Box 104">
          <a:extLst>
            <a:ext uri="{FF2B5EF4-FFF2-40B4-BE49-F238E27FC236}">
              <a16:creationId xmlns:a16="http://schemas.microsoft.com/office/drawing/2014/main" id="{3D3BE06A-37F5-49A4-B0B3-043B91B63A5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74" name="Text Box 105">
          <a:extLst>
            <a:ext uri="{FF2B5EF4-FFF2-40B4-BE49-F238E27FC236}">
              <a16:creationId xmlns:a16="http://schemas.microsoft.com/office/drawing/2014/main" id="{7E4CD401-ADF3-4EA4-A8F6-5BCAED20F9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75" name="Text Box 106">
          <a:extLst>
            <a:ext uri="{FF2B5EF4-FFF2-40B4-BE49-F238E27FC236}">
              <a16:creationId xmlns:a16="http://schemas.microsoft.com/office/drawing/2014/main" id="{876010AB-97C9-4B77-86CB-69A94C0B952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76" name="Text Box 107">
          <a:extLst>
            <a:ext uri="{FF2B5EF4-FFF2-40B4-BE49-F238E27FC236}">
              <a16:creationId xmlns:a16="http://schemas.microsoft.com/office/drawing/2014/main" id="{EF368971-F250-4953-A63B-3E33DD09185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77" name="Text Box 108">
          <a:extLst>
            <a:ext uri="{FF2B5EF4-FFF2-40B4-BE49-F238E27FC236}">
              <a16:creationId xmlns:a16="http://schemas.microsoft.com/office/drawing/2014/main" id="{52B0C9DE-B2BE-4B6F-B0E1-5B2E88E44BC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78" name="Text Box 109">
          <a:extLst>
            <a:ext uri="{FF2B5EF4-FFF2-40B4-BE49-F238E27FC236}">
              <a16:creationId xmlns:a16="http://schemas.microsoft.com/office/drawing/2014/main" id="{359C4909-EEDA-4EFE-8D1C-1D44EF3189D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79" name="Text Box 110">
          <a:extLst>
            <a:ext uri="{FF2B5EF4-FFF2-40B4-BE49-F238E27FC236}">
              <a16:creationId xmlns:a16="http://schemas.microsoft.com/office/drawing/2014/main" id="{74CE4B9C-A012-4465-8EEC-1F3C8049946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80" name="Text Box 111">
          <a:extLst>
            <a:ext uri="{FF2B5EF4-FFF2-40B4-BE49-F238E27FC236}">
              <a16:creationId xmlns:a16="http://schemas.microsoft.com/office/drawing/2014/main" id="{F3D9FEE3-4C79-48F0-B5B8-DBB2C6C78EA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81" name="Text Box 112">
          <a:extLst>
            <a:ext uri="{FF2B5EF4-FFF2-40B4-BE49-F238E27FC236}">
              <a16:creationId xmlns:a16="http://schemas.microsoft.com/office/drawing/2014/main" id="{465847CC-41C2-4785-B4F8-490FA9F23C2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82" name="Text Box 113">
          <a:extLst>
            <a:ext uri="{FF2B5EF4-FFF2-40B4-BE49-F238E27FC236}">
              <a16:creationId xmlns:a16="http://schemas.microsoft.com/office/drawing/2014/main" id="{C085C6F1-E5CF-435B-B24A-BDA2C20D8E5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83" name="Text Box 114">
          <a:extLst>
            <a:ext uri="{FF2B5EF4-FFF2-40B4-BE49-F238E27FC236}">
              <a16:creationId xmlns:a16="http://schemas.microsoft.com/office/drawing/2014/main" id="{25967777-8486-45E1-8D6C-198C6FCE6E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84" name="Text Box 115">
          <a:extLst>
            <a:ext uri="{FF2B5EF4-FFF2-40B4-BE49-F238E27FC236}">
              <a16:creationId xmlns:a16="http://schemas.microsoft.com/office/drawing/2014/main" id="{C82F5691-739F-421B-A64F-C48596E23B0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85" name="Text Box 116">
          <a:extLst>
            <a:ext uri="{FF2B5EF4-FFF2-40B4-BE49-F238E27FC236}">
              <a16:creationId xmlns:a16="http://schemas.microsoft.com/office/drawing/2014/main" id="{BE41C17C-4782-4944-B5E7-04DB866BDA5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86" name="Text Box 117">
          <a:extLst>
            <a:ext uri="{FF2B5EF4-FFF2-40B4-BE49-F238E27FC236}">
              <a16:creationId xmlns:a16="http://schemas.microsoft.com/office/drawing/2014/main" id="{604C1BED-ABB5-40A9-93B6-06F17696232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87" name="Text Box 118">
          <a:extLst>
            <a:ext uri="{FF2B5EF4-FFF2-40B4-BE49-F238E27FC236}">
              <a16:creationId xmlns:a16="http://schemas.microsoft.com/office/drawing/2014/main" id="{06169CC0-9D5D-425B-8A10-78ECFA27B0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88" name="Text Box 119">
          <a:extLst>
            <a:ext uri="{FF2B5EF4-FFF2-40B4-BE49-F238E27FC236}">
              <a16:creationId xmlns:a16="http://schemas.microsoft.com/office/drawing/2014/main" id="{BB246FA5-CE8F-48C0-9B14-2BCB62E836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89" name="Text Box 120">
          <a:extLst>
            <a:ext uri="{FF2B5EF4-FFF2-40B4-BE49-F238E27FC236}">
              <a16:creationId xmlns:a16="http://schemas.microsoft.com/office/drawing/2014/main" id="{61A9977C-9941-406B-B521-39E78CEDFB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90" name="Text Box 121">
          <a:extLst>
            <a:ext uri="{FF2B5EF4-FFF2-40B4-BE49-F238E27FC236}">
              <a16:creationId xmlns:a16="http://schemas.microsoft.com/office/drawing/2014/main" id="{59C9AC4C-A42B-4AC2-BC0C-77190FEA0FE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91" name="Text Box 122">
          <a:extLst>
            <a:ext uri="{FF2B5EF4-FFF2-40B4-BE49-F238E27FC236}">
              <a16:creationId xmlns:a16="http://schemas.microsoft.com/office/drawing/2014/main" id="{E4003C5C-5BDE-4E38-9620-D6117A1B43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92" name="Text Box 123">
          <a:extLst>
            <a:ext uri="{FF2B5EF4-FFF2-40B4-BE49-F238E27FC236}">
              <a16:creationId xmlns:a16="http://schemas.microsoft.com/office/drawing/2014/main" id="{73D0012D-8D03-46CC-8699-633D14280C2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93" name="Text Box 124">
          <a:extLst>
            <a:ext uri="{FF2B5EF4-FFF2-40B4-BE49-F238E27FC236}">
              <a16:creationId xmlns:a16="http://schemas.microsoft.com/office/drawing/2014/main" id="{B21F140C-2D2B-4A9E-A6F6-0749FE843DC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94" name="Text Box 125">
          <a:extLst>
            <a:ext uri="{FF2B5EF4-FFF2-40B4-BE49-F238E27FC236}">
              <a16:creationId xmlns:a16="http://schemas.microsoft.com/office/drawing/2014/main" id="{48F45683-BB9B-4F82-8CB2-A5F519581F5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95" name="Text Box 126">
          <a:extLst>
            <a:ext uri="{FF2B5EF4-FFF2-40B4-BE49-F238E27FC236}">
              <a16:creationId xmlns:a16="http://schemas.microsoft.com/office/drawing/2014/main" id="{68EB1260-3BC6-4DA0-AB5E-19516ACDF3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96" name="Text Box 127">
          <a:extLst>
            <a:ext uri="{FF2B5EF4-FFF2-40B4-BE49-F238E27FC236}">
              <a16:creationId xmlns:a16="http://schemas.microsoft.com/office/drawing/2014/main" id="{3ACC3D3A-BD4A-4640-95B8-5AA817D91F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97" name="Text Box 128">
          <a:extLst>
            <a:ext uri="{FF2B5EF4-FFF2-40B4-BE49-F238E27FC236}">
              <a16:creationId xmlns:a16="http://schemas.microsoft.com/office/drawing/2014/main" id="{6B3F09A2-0713-46DA-B4E6-85E39FAD538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98" name="Text Box 129">
          <a:extLst>
            <a:ext uri="{FF2B5EF4-FFF2-40B4-BE49-F238E27FC236}">
              <a16:creationId xmlns:a16="http://schemas.microsoft.com/office/drawing/2014/main" id="{8ECE973F-15F8-4B74-BF8D-6B1EB4BC03D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899" name="Text Box 130">
          <a:extLst>
            <a:ext uri="{FF2B5EF4-FFF2-40B4-BE49-F238E27FC236}">
              <a16:creationId xmlns:a16="http://schemas.microsoft.com/office/drawing/2014/main" id="{A0C79EE2-1ACE-4BD4-AF82-81ACAAC6C51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00" name="Text Box 131">
          <a:extLst>
            <a:ext uri="{FF2B5EF4-FFF2-40B4-BE49-F238E27FC236}">
              <a16:creationId xmlns:a16="http://schemas.microsoft.com/office/drawing/2014/main" id="{AAB65289-0B97-4D7B-B014-831C5CB1812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01" name="Text Box 132">
          <a:extLst>
            <a:ext uri="{FF2B5EF4-FFF2-40B4-BE49-F238E27FC236}">
              <a16:creationId xmlns:a16="http://schemas.microsoft.com/office/drawing/2014/main" id="{20957405-F483-47B9-87F5-74F9901EC94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02" name="Text Box 133">
          <a:extLst>
            <a:ext uri="{FF2B5EF4-FFF2-40B4-BE49-F238E27FC236}">
              <a16:creationId xmlns:a16="http://schemas.microsoft.com/office/drawing/2014/main" id="{AB14605B-81A7-432E-8B36-CF1120C0D08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03" name="Text Box 134">
          <a:extLst>
            <a:ext uri="{FF2B5EF4-FFF2-40B4-BE49-F238E27FC236}">
              <a16:creationId xmlns:a16="http://schemas.microsoft.com/office/drawing/2014/main" id="{8A935386-9A39-4EB1-83CF-4870D54001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04" name="Text Box 135">
          <a:extLst>
            <a:ext uri="{FF2B5EF4-FFF2-40B4-BE49-F238E27FC236}">
              <a16:creationId xmlns:a16="http://schemas.microsoft.com/office/drawing/2014/main" id="{D8EC42BC-991C-48B2-80E0-F459262B09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05" name="Text Box 136">
          <a:extLst>
            <a:ext uri="{FF2B5EF4-FFF2-40B4-BE49-F238E27FC236}">
              <a16:creationId xmlns:a16="http://schemas.microsoft.com/office/drawing/2014/main" id="{4571D599-E367-4D98-927F-1F729D7BC2D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06" name="Text Box 137">
          <a:extLst>
            <a:ext uri="{FF2B5EF4-FFF2-40B4-BE49-F238E27FC236}">
              <a16:creationId xmlns:a16="http://schemas.microsoft.com/office/drawing/2014/main" id="{549E0DD2-5D63-4C6D-A731-D83FF7918B9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07" name="Text Box 138">
          <a:extLst>
            <a:ext uri="{FF2B5EF4-FFF2-40B4-BE49-F238E27FC236}">
              <a16:creationId xmlns:a16="http://schemas.microsoft.com/office/drawing/2014/main" id="{B630A811-0396-4307-98EE-CC40F10C68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08" name="Text Box 139">
          <a:extLst>
            <a:ext uri="{FF2B5EF4-FFF2-40B4-BE49-F238E27FC236}">
              <a16:creationId xmlns:a16="http://schemas.microsoft.com/office/drawing/2014/main" id="{C3ACBBEF-1AB8-4A46-A610-824AF58F3EA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09" name="Text Box 140">
          <a:extLst>
            <a:ext uri="{FF2B5EF4-FFF2-40B4-BE49-F238E27FC236}">
              <a16:creationId xmlns:a16="http://schemas.microsoft.com/office/drawing/2014/main" id="{283DD310-C65F-4590-A2BF-6A2F03F2A70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10" name="Text Box 141">
          <a:extLst>
            <a:ext uri="{FF2B5EF4-FFF2-40B4-BE49-F238E27FC236}">
              <a16:creationId xmlns:a16="http://schemas.microsoft.com/office/drawing/2014/main" id="{B39D2EA1-645E-4297-B0C0-D87C425176A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11" name="Text Box 142">
          <a:extLst>
            <a:ext uri="{FF2B5EF4-FFF2-40B4-BE49-F238E27FC236}">
              <a16:creationId xmlns:a16="http://schemas.microsoft.com/office/drawing/2014/main" id="{ABD2FF12-7537-4E3B-A3CA-B620C179DA0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12" name="Text Box 143">
          <a:extLst>
            <a:ext uri="{FF2B5EF4-FFF2-40B4-BE49-F238E27FC236}">
              <a16:creationId xmlns:a16="http://schemas.microsoft.com/office/drawing/2014/main" id="{D49281B5-0527-46AA-9FC0-597B7F92E8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13" name="Text Box 144">
          <a:extLst>
            <a:ext uri="{FF2B5EF4-FFF2-40B4-BE49-F238E27FC236}">
              <a16:creationId xmlns:a16="http://schemas.microsoft.com/office/drawing/2014/main" id="{DDBC7F2F-3840-46B0-8B63-D43812435F1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14" name="Text Box 145">
          <a:extLst>
            <a:ext uri="{FF2B5EF4-FFF2-40B4-BE49-F238E27FC236}">
              <a16:creationId xmlns:a16="http://schemas.microsoft.com/office/drawing/2014/main" id="{53F08F2F-A975-4D40-9CD2-4BC36CAB0D8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15" name="Text Box 146">
          <a:extLst>
            <a:ext uri="{FF2B5EF4-FFF2-40B4-BE49-F238E27FC236}">
              <a16:creationId xmlns:a16="http://schemas.microsoft.com/office/drawing/2014/main" id="{E32DDCDA-3B47-45A2-B3D0-FBFD2B2D92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16" name="Text Box 147">
          <a:extLst>
            <a:ext uri="{FF2B5EF4-FFF2-40B4-BE49-F238E27FC236}">
              <a16:creationId xmlns:a16="http://schemas.microsoft.com/office/drawing/2014/main" id="{EFBE38D8-6A50-45E4-A9E7-1B55F211AA2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17" name="Text Box 148">
          <a:extLst>
            <a:ext uri="{FF2B5EF4-FFF2-40B4-BE49-F238E27FC236}">
              <a16:creationId xmlns:a16="http://schemas.microsoft.com/office/drawing/2014/main" id="{157F2FA6-A604-44A7-96CD-C61EA581832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18" name="Text Box 149">
          <a:extLst>
            <a:ext uri="{FF2B5EF4-FFF2-40B4-BE49-F238E27FC236}">
              <a16:creationId xmlns:a16="http://schemas.microsoft.com/office/drawing/2014/main" id="{B9C3005D-386F-4A20-9588-A77B21FD613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19" name="Text Box 150">
          <a:extLst>
            <a:ext uri="{FF2B5EF4-FFF2-40B4-BE49-F238E27FC236}">
              <a16:creationId xmlns:a16="http://schemas.microsoft.com/office/drawing/2014/main" id="{E9D8325E-59F5-4221-AE9B-1F6F1F10CDA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20" name="Text Box 151">
          <a:extLst>
            <a:ext uri="{FF2B5EF4-FFF2-40B4-BE49-F238E27FC236}">
              <a16:creationId xmlns:a16="http://schemas.microsoft.com/office/drawing/2014/main" id="{A40EBF5C-BAAC-4902-92B8-74325A3968C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21" name="Text Box 152">
          <a:extLst>
            <a:ext uri="{FF2B5EF4-FFF2-40B4-BE49-F238E27FC236}">
              <a16:creationId xmlns:a16="http://schemas.microsoft.com/office/drawing/2014/main" id="{62462C89-C793-4750-BE02-8AF386903E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22" name="Text Box 153">
          <a:extLst>
            <a:ext uri="{FF2B5EF4-FFF2-40B4-BE49-F238E27FC236}">
              <a16:creationId xmlns:a16="http://schemas.microsoft.com/office/drawing/2014/main" id="{36C2C405-EC11-4F09-B98D-C82D1C6ACEF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23" name="Text Box 154">
          <a:extLst>
            <a:ext uri="{FF2B5EF4-FFF2-40B4-BE49-F238E27FC236}">
              <a16:creationId xmlns:a16="http://schemas.microsoft.com/office/drawing/2014/main" id="{10CA0C0C-8010-47E4-A76C-3948EA69ACB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24" name="Text Box 155">
          <a:extLst>
            <a:ext uri="{FF2B5EF4-FFF2-40B4-BE49-F238E27FC236}">
              <a16:creationId xmlns:a16="http://schemas.microsoft.com/office/drawing/2014/main" id="{AB3EF4B3-DAB2-4C88-884F-EB6DE6914C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25" name="Text Box 156">
          <a:extLst>
            <a:ext uri="{FF2B5EF4-FFF2-40B4-BE49-F238E27FC236}">
              <a16:creationId xmlns:a16="http://schemas.microsoft.com/office/drawing/2014/main" id="{67C2CEE5-234C-488D-8B0D-F2E36E51569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26" name="Text Box 157">
          <a:extLst>
            <a:ext uri="{FF2B5EF4-FFF2-40B4-BE49-F238E27FC236}">
              <a16:creationId xmlns:a16="http://schemas.microsoft.com/office/drawing/2014/main" id="{BF9ABADB-E56C-4003-A031-0938CEC958C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27" name="Text Box 158">
          <a:extLst>
            <a:ext uri="{FF2B5EF4-FFF2-40B4-BE49-F238E27FC236}">
              <a16:creationId xmlns:a16="http://schemas.microsoft.com/office/drawing/2014/main" id="{D9A012D7-3B92-4B61-88AB-F9CC23051DE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28" name="Text Box 159">
          <a:extLst>
            <a:ext uri="{FF2B5EF4-FFF2-40B4-BE49-F238E27FC236}">
              <a16:creationId xmlns:a16="http://schemas.microsoft.com/office/drawing/2014/main" id="{119F553A-9A11-43DB-B6BF-BBADAFA3385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29" name="Text Box 160">
          <a:extLst>
            <a:ext uri="{FF2B5EF4-FFF2-40B4-BE49-F238E27FC236}">
              <a16:creationId xmlns:a16="http://schemas.microsoft.com/office/drawing/2014/main" id="{5A5565FC-7566-4486-A2A4-06AC32356E7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30" name="Text Box 161">
          <a:extLst>
            <a:ext uri="{FF2B5EF4-FFF2-40B4-BE49-F238E27FC236}">
              <a16:creationId xmlns:a16="http://schemas.microsoft.com/office/drawing/2014/main" id="{0F7D1D64-FC2C-4612-BA9F-DCA220F38DD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31" name="Text Box 162">
          <a:extLst>
            <a:ext uri="{FF2B5EF4-FFF2-40B4-BE49-F238E27FC236}">
              <a16:creationId xmlns:a16="http://schemas.microsoft.com/office/drawing/2014/main" id="{2A054041-9D6E-405B-AC7E-8A28DF77F4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32" name="Text Box 163">
          <a:extLst>
            <a:ext uri="{FF2B5EF4-FFF2-40B4-BE49-F238E27FC236}">
              <a16:creationId xmlns:a16="http://schemas.microsoft.com/office/drawing/2014/main" id="{9A1FDC8A-4324-4139-B470-991419DD4C4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33" name="Text Box 164">
          <a:extLst>
            <a:ext uri="{FF2B5EF4-FFF2-40B4-BE49-F238E27FC236}">
              <a16:creationId xmlns:a16="http://schemas.microsoft.com/office/drawing/2014/main" id="{FB042346-E49B-45EF-856A-65CDBE453A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34" name="Text Box 165">
          <a:extLst>
            <a:ext uri="{FF2B5EF4-FFF2-40B4-BE49-F238E27FC236}">
              <a16:creationId xmlns:a16="http://schemas.microsoft.com/office/drawing/2014/main" id="{6942D3D4-C863-4C67-96A6-1EE6386027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35" name="Text Box 166">
          <a:extLst>
            <a:ext uri="{FF2B5EF4-FFF2-40B4-BE49-F238E27FC236}">
              <a16:creationId xmlns:a16="http://schemas.microsoft.com/office/drawing/2014/main" id="{48C633C0-1C8B-4DFE-B2DE-A4B16DA1951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36" name="Text Box 167">
          <a:extLst>
            <a:ext uri="{FF2B5EF4-FFF2-40B4-BE49-F238E27FC236}">
              <a16:creationId xmlns:a16="http://schemas.microsoft.com/office/drawing/2014/main" id="{76C83B07-AAB0-461F-9AAD-21E9C8E7D4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37" name="Text Box 168">
          <a:extLst>
            <a:ext uri="{FF2B5EF4-FFF2-40B4-BE49-F238E27FC236}">
              <a16:creationId xmlns:a16="http://schemas.microsoft.com/office/drawing/2014/main" id="{6D548A9E-CFB6-4F38-8513-975642F6CC0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38" name="Text Box 169">
          <a:extLst>
            <a:ext uri="{FF2B5EF4-FFF2-40B4-BE49-F238E27FC236}">
              <a16:creationId xmlns:a16="http://schemas.microsoft.com/office/drawing/2014/main" id="{D7BE8B30-F707-4436-80F6-8A15D4390B6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39" name="Text Box 170">
          <a:extLst>
            <a:ext uri="{FF2B5EF4-FFF2-40B4-BE49-F238E27FC236}">
              <a16:creationId xmlns:a16="http://schemas.microsoft.com/office/drawing/2014/main" id="{21EF1BEC-BE41-4706-8C72-ACE4DAEC1EC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40" name="Text Box 171">
          <a:extLst>
            <a:ext uri="{FF2B5EF4-FFF2-40B4-BE49-F238E27FC236}">
              <a16:creationId xmlns:a16="http://schemas.microsoft.com/office/drawing/2014/main" id="{B391793E-A5C7-404C-824D-7383AE7147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41" name="Text Box 172">
          <a:extLst>
            <a:ext uri="{FF2B5EF4-FFF2-40B4-BE49-F238E27FC236}">
              <a16:creationId xmlns:a16="http://schemas.microsoft.com/office/drawing/2014/main" id="{7AF8E29B-F393-403B-9506-9DD2785D371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42" name="Text Box 173">
          <a:extLst>
            <a:ext uri="{FF2B5EF4-FFF2-40B4-BE49-F238E27FC236}">
              <a16:creationId xmlns:a16="http://schemas.microsoft.com/office/drawing/2014/main" id="{FD85E78E-BE78-49FB-A789-1EE29D9375B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43" name="Text Box 174">
          <a:extLst>
            <a:ext uri="{FF2B5EF4-FFF2-40B4-BE49-F238E27FC236}">
              <a16:creationId xmlns:a16="http://schemas.microsoft.com/office/drawing/2014/main" id="{7CCFB41E-8D93-41AE-B28C-86DE4FB3E3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44" name="Text Box 175">
          <a:extLst>
            <a:ext uri="{FF2B5EF4-FFF2-40B4-BE49-F238E27FC236}">
              <a16:creationId xmlns:a16="http://schemas.microsoft.com/office/drawing/2014/main" id="{A905FFCB-2B7E-429E-9F18-7D459492A4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45" name="Text Box 176">
          <a:extLst>
            <a:ext uri="{FF2B5EF4-FFF2-40B4-BE49-F238E27FC236}">
              <a16:creationId xmlns:a16="http://schemas.microsoft.com/office/drawing/2014/main" id="{A5C58959-568C-445D-8E02-E1AE9C69991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46" name="Text Box 177">
          <a:extLst>
            <a:ext uri="{FF2B5EF4-FFF2-40B4-BE49-F238E27FC236}">
              <a16:creationId xmlns:a16="http://schemas.microsoft.com/office/drawing/2014/main" id="{8B4C4F1B-3A97-408F-9D24-0DEBC6FA7AB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47" name="Text Box 178">
          <a:extLst>
            <a:ext uri="{FF2B5EF4-FFF2-40B4-BE49-F238E27FC236}">
              <a16:creationId xmlns:a16="http://schemas.microsoft.com/office/drawing/2014/main" id="{57B9754F-1AC1-4781-A8DF-3E441E4EBC4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48" name="Text Box 179">
          <a:extLst>
            <a:ext uri="{FF2B5EF4-FFF2-40B4-BE49-F238E27FC236}">
              <a16:creationId xmlns:a16="http://schemas.microsoft.com/office/drawing/2014/main" id="{573F9F38-B635-4680-8781-468A1431E4B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49" name="Text Box 180">
          <a:extLst>
            <a:ext uri="{FF2B5EF4-FFF2-40B4-BE49-F238E27FC236}">
              <a16:creationId xmlns:a16="http://schemas.microsoft.com/office/drawing/2014/main" id="{25B3E0C6-9959-4758-8E62-4E8B6D98C08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50" name="Text Box 181">
          <a:extLst>
            <a:ext uri="{FF2B5EF4-FFF2-40B4-BE49-F238E27FC236}">
              <a16:creationId xmlns:a16="http://schemas.microsoft.com/office/drawing/2014/main" id="{6D4B2B7B-AE61-40F1-92F3-644B36B322A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51" name="Text Box 182">
          <a:extLst>
            <a:ext uri="{FF2B5EF4-FFF2-40B4-BE49-F238E27FC236}">
              <a16:creationId xmlns:a16="http://schemas.microsoft.com/office/drawing/2014/main" id="{73A01D0F-4B14-4EC1-B3FD-8A8E03BDB84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52" name="Text Box 183">
          <a:extLst>
            <a:ext uri="{FF2B5EF4-FFF2-40B4-BE49-F238E27FC236}">
              <a16:creationId xmlns:a16="http://schemas.microsoft.com/office/drawing/2014/main" id="{ACF005F9-3AF2-4E70-BB0A-C83871247D3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53" name="Text Box 184">
          <a:extLst>
            <a:ext uri="{FF2B5EF4-FFF2-40B4-BE49-F238E27FC236}">
              <a16:creationId xmlns:a16="http://schemas.microsoft.com/office/drawing/2014/main" id="{7EB24516-7203-4728-9425-8394929FFD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54" name="Text Box 185">
          <a:extLst>
            <a:ext uri="{FF2B5EF4-FFF2-40B4-BE49-F238E27FC236}">
              <a16:creationId xmlns:a16="http://schemas.microsoft.com/office/drawing/2014/main" id="{A14D7458-891E-4A6A-8F01-E07FCB6BA8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55" name="Text Box 186">
          <a:extLst>
            <a:ext uri="{FF2B5EF4-FFF2-40B4-BE49-F238E27FC236}">
              <a16:creationId xmlns:a16="http://schemas.microsoft.com/office/drawing/2014/main" id="{995DD901-B650-45E9-B1B6-A7088D95EDA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56" name="Text Box 187">
          <a:extLst>
            <a:ext uri="{FF2B5EF4-FFF2-40B4-BE49-F238E27FC236}">
              <a16:creationId xmlns:a16="http://schemas.microsoft.com/office/drawing/2014/main" id="{9F3194F9-05E2-4D30-80F8-8366457A94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57" name="Text Box 188">
          <a:extLst>
            <a:ext uri="{FF2B5EF4-FFF2-40B4-BE49-F238E27FC236}">
              <a16:creationId xmlns:a16="http://schemas.microsoft.com/office/drawing/2014/main" id="{7147E88F-1BBC-447F-AD28-2DC6266D3C7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58" name="Text Box 189">
          <a:extLst>
            <a:ext uri="{FF2B5EF4-FFF2-40B4-BE49-F238E27FC236}">
              <a16:creationId xmlns:a16="http://schemas.microsoft.com/office/drawing/2014/main" id="{520B2390-8BC3-4514-93BB-D2EF9AD616E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59" name="Text Box 190">
          <a:extLst>
            <a:ext uri="{FF2B5EF4-FFF2-40B4-BE49-F238E27FC236}">
              <a16:creationId xmlns:a16="http://schemas.microsoft.com/office/drawing/2014/main" id="{8CDD4275-9C6D-44E4-BDE9-BDE1D14C37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60" name="Text Box 191">
          <a:extLst>
            <a:ext uri="{FF2B5EF4-FFF2-40B4-BE49-F238E27FC236}">
              <a16:creationId xmlns:a16="http://schemas.microsoft.com/office/drawing/2014/main" id="{EA481336-D6C3-4DC0-9824-00CDF2BC2D2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61" name="Text Box 192">
          <a:extLst>
            <a:ext uri="{FF2B5EF4-FFF2-40B4-BE49-F238E27FC236}">
              <a16:creationId xmlns:a16="http://schemas.microsoft.com/office/drawing/2014/main" id="{24897E18-55DF-4B83-AD00-E556A045194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62" name="Text Box 193">
          <a:extLst>
            <a:ext uri="{FF2B5EF4-FFF2-40B4-BE49-F238E27FC236}">
              <a16:creationId xmlns:a16="http://schemas.microsoft.com/office/drawing/2014/main" id="{3CA2E7FD-D70E-4DF1-8CCC-CEDA60366A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63" name="Text Box 194">
          <a:extLst>
            <a:ext uri="{FF2B5EF4-FFF2-40B4-BE49-F238E27FC236}">
              <a16:creationId xmlns:a16="http://schemas.microsoft.com/office/drawing/2014/main" id="{ABFE9C3C-7AD3-4DBE-9F72-F606B83AAA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64" name="Text Box 195">
          <a:extLst>
            <a:ext uri="{FF2B5EF4-FFF2-40B4-BE49-F238E27FC236}">
              <a16:creationId xmlns:a16="http://schemas.microsoft.com/office/drawing/2014/main" id="{F3DAE39D-935B-4965-AA51-9BD8B51876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65" name="Text Box 196">
          <a:extLst>
            <a:ext uri="{FF2B5EF4-FFF2-40B4-BE49-F238E27FC236}">
              <a16:creationId xmlns:a16="http://schemas.microsoft.com/office/drawing/2014/main" id="{0CA294B5-4B45-43C6-894A-8DD1909307A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66" name="Text Box 197">
          <a:extLst>
            <a:ext uri="{FF2B5EF4-FFF2-40B4-BE49-F238E27FC236}">
              <a16:creationId xmlns:a16="http://schemas.microsoft.com/office/drawing/2014/main" id="{A343D606-60A1-43DA-AFD3-AAFCF24F7E0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67" name="Text Box 198">
          <a:extLst>
            <a:ext uri="{FF2B5EF4-FFF2-40B4-BE49-F238E27FC236}">
              <a16:creationId xmlns:a16="http://schemas.microsoft.com/office/drawing/2014/main" id="{C684F25B-8EBD-4902-B64C-489D819C88E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68" name="Text Box 199">
          <a:extLst>
            <a:ext uri="{FF2B5EF4-FFF2-40B4-BE49-F238E27FC236}">
              <a16:creationId xmlns:a16="http://schemas.microsoft.com/office/drawing/2014/main" id="{C5089CAE-2BFE-4C29-98C8-7065BCE84DB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69" name="Text Box 200">
          <a:extLst>
            <a:ext uri="{FF2B5EF4-FFF2-40B4-BE49-F238E27FC236}">
              <a16:creationId xmlns:a16="http://schemas.microsoft.com/office/drawing/2014/main" id="{B4929E28-9031-49C1-B513-F596FD6A1F9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70" name="Text Box 201">
          <a:extLst>
            <a:ext uri="{FF2B5EF4-FFF2-40B4-BE49-F238E27FC236}">
              <a16:creationId xmlns:a16="http://schemas.microsoft.com/office/drawing/2014/main" id="{957D5956-8494-420E-9149-1D3677F7709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71" name="Text Box 202">
          <a:extLst>
            <a:ext uri="{FF2B5EF4-FFF2-40B4-BE49-F238E27FC236}">
              <a16:creationId xmlns:a16="http://schemas.microsoft.com/office/drawing/2014/main" id="{DD0038D7-2812-484A-BD91-DE22A3BFBD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72" name="Text Box 203">
          <a:extLst>
            <a:ext uri="{FF2B5EF4-FFF2-40B4-BE49-F238E27FC236}">
              <a16:creationId xmlns:a16="http://schemas.microsoft.com/office/drawing/2014/main" id="{03E86059-847D-409A-AB2C-C9143947277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73" name="Text Box 204">
          <a:extLst>
            <a:ext uri="{FF2B5EF4-FFF2-40B4-BE49-F238E27FC236}">
              <a16:creationId xmlns:a16="http://schemas.microsoft.com/office/drawing/2014/main" id="{2D614F5F-6DE2-4780-9A00-EC9BEA4C073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74" name="Text Box 205">
          <a:extLst>
            <a:ext uri="{FF2B5EF4-FFF2-40B4-BE49-F238E27FC236}">
              <a16:creationId xmlns:a16="http://schemas.microsoft.com/office/drawing/2014/main" id="{E5CF4648-6FEF-4E50-AC28-BF210A8FCBD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75" name="Text Box 206">
          <a:extLst>
            <a:ext uri="{FF2B5EF4-FFF2-40B4-BE49-F238E27FC236}">
              <a16:creationId xmlns:a16="http://schemas.microsoft.com/office/drawing/2014/main" id="{3541B0F0-09B3-4C63-B72A-8D893C0C60A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76" name="Text Box 207">
          <a:extLst>
            <a:ext uri="{FF2B5EF4-FFF2-40B4-BE49-F238E27FC236}">
              <a16:creationId xmlns:a16="http://schemas.microsoft.com/office/drawing/2014/main" id="{8422D13C-4067-4C54-AE4A-4044D5094D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77" name="Text Box 208">
          <a:extLst>
            <a:ext uri="{FF2B5EF4-FFF2-40B4-BE49-F238E27FC236}">
              <a16:creationId xmlns:a16="http://schemas.microsoft.com/office/drawing/2014/main" id="{C8C505C5-0F58-418A-AB9B-58BE717DBE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78" name="Text Box 209">
          <a:extLst>
            <a:ext uri="{FF2B5EF4-FFF2-40B4-BE49-F238E27FC236}">
              <a16:creationId xmlns:a16="http://schemas.microsoft.com/office/drawing/2014/main" id="{E06B39D5-D6AD-4ED7-B727-CFE3998ECE8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79" name="Text Box 210">
          <a:extLst>
            <a:ext uri="{FF2B5EF4-FFF2-40B4-BE49-F238E27FC236}">
              <a16:creationId xmlns:a16="http://schemas.microsoft.com/office/drawing/2014/main" id="{BD5BD88C-4DD0-4B7B-A8F6-B5137A830E5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80" name="Text Box 211">
          <a:extLst>
            <a:ext uri="{FF2B5EF4-FFF2-40B4-BE49-F238E27FC236}">
              <a16:creationId xmlns:a16="http://schemas.microsoft.com/office/drawing/2014/main" id="{7A0BF576-5530-4472-A459-10CA328CD73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81" name="Text Box 212">
          <a:extLst>
            <a:ext uri="{FF2B5EF4-FFF2-40B4-BE49-F238E27FC236}">
              <a16:creationId xmlns:a16="http://schemas.microsoft.com/office/drawing/2014/main" id="{734C3C6F-E1EC-446B-8818-243F1946E35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82" name="Text Box 213">
          <a:extLst>
            <a:ext uri="{FF2B5EF4-FFF2-40B4-BE49-F238E27FC236}">
              <a16:creationId xmlns:a16="http://schemas.microsoft.com/office/drawing/2014/main" id="{6E74CCA8-B259-40BA-A3E7-7E13849208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83" name="Text Box 214">
          <a:extLst>
            <a:ext uri="{FF2B5EF4-FFF2-40B4-BE49-F238E27FC236}">
              <a16:creationId xmlns:a16="http://schemas.microsoft.com/office/drawing/2014/main" id="{600A1048-2CE7-41F2-BBCF-B291701A6F1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84" name="Text Box 215">
          <a:extLst>
            <a:ext uri="{FF2B5EF4-FFF2-40B4-BE49-F238E27FC236}">
              <a16:creationId xmlns:a16="http://schemas.microsoft.com/office/drawing/2014/main" id="{1142B071-5368-45EB-8333-C11AA2E8BB2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85" name="Text Box 216">
          <a:extLst>
            <a:ext uri="{FF2B5EF4-FFF2-40B4-BE49-F238E27FC236}">
              <a16:creationId xmlns:a16="http://schemas.microsoft.com/office/drawing/2014/main" id="{2E5A38EA-2324-4B59-9FED-FE8894C9E0E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86" name="Text Box 217">
          <a:extLst>
            <a:ext uri="{FF2B5EF4-FFF2-40B4-BE49-F238E27FC236}">
              <a16:creationId xmlns:a16="http://schemas.microsoft.com/office/drawing/2014/main" id="{E136777D-DC87-4054-BEE1-E031A99AF20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87" name="Text Box 218">
          <a:extLst>
            <a:ext uri="{FF2B5EF4-FFF2-40B4-BE49-F238E27FC236}">
              <a16:creationId xmlns:a16="http://schemas.microsoft.com/office/drawing/2014/main" id="{86D0C928-A1C7-41FA-8BDE-F8378515B70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88" name="Text Box 219">
          <a:extLst>
            <a:ext uri="{FF2B5EF4-FFF2-40B4-BE49-F238E27FC236}">
              <a16:creationId xmlns:a16="http://schemas.microsoft.com/office/drawing/2014/main" id="{41FD83AD-7801-4C29-866C-48FF04BCBCC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89" name="Text Box 220">
          <a:extLst>
            <a:ext uri="{FF2B5EF4-FFF2-40B4-BE49-F238E27FC236}">
              <a16:creationId xmlns:a16="http://schemas.microsoft.com/office/drawing/2014/main" id="{4788B207-AE10-4960-9CA2-BCD276FD87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90" name="Text Box 221">
          <a:extLst>
            <a:ext uri="{FF2B5EF4-FFF2-40B4-BE49-F238E27FC236}">
              <a16:creationId xmlns:a16="http://schemas.microsoft.com/office/drawing/2014/main" id="{0AD9FAFB-733A-4553-B2DF-D266C59936C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91" name="Text Box 222">
          <a:extLst>
            <a:ext uri="{FF2B5EF4-FFF2-40B4-BE49-F238E27FC236}">
              <a16:creationId xmlns:a16="http://schemas.microsoft.com/office/drawing/2014/main" id="{360B1E7B-9202-42C1-9F9F-52E91FFC07F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92" name="Text Box 223">
          <a:extLst>
            <a:ext uri="{FF2B5EF4-FFF2-40B4-BE49-F238E27FC236}">
              <a16:creationId xmlns:a16="http://schemas.microsoft.com/office/drawing/2014/main" id="{2F854EC8-3CD1-4715-B094-2F9447BC0B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93" name="Text Box 224">
          <a:extLst>
            <a:ext uri="{FF2B5EF4-FFF2-40B4-BE49-F238E27FC236}">
              <a16:creationId xmlns:a16="http://schemas.microsoft.com/office/drawing/2014/main" id="{502AC398-70AF-41E7-A85C-531CC68E470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94" name="Text Box 225">
          <a:extLst>
            <a:ext uri="{FF2B5EF4-FFF2-40B4-BE49-F238E27FC236}">
              <a16:creationId xmlns:a16="http://schemas.microsoft.com/office/drawing/2014/main" id="{C885FF76-6060-47B0-A59C-9FBAE54E18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95" name="Text Box 226">
          <a:extLst>
            <a:ext uri="{FF2B5EF4-FFF2-40B4-BE49-F238E27FC236}">
              <a16:creationId xmlns:a16="http://schemas.microsoft.com/office/drawing/2014/main" id="{E01E4EF6-93FA-43A0-B22C-B335B8D048F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96" name="Text Box 227">
          <a:extLst>
            <a:ext uri="{FF2B5EF4-FFF2-40B4-BE49-F238E27FC236}">
              <a16:creationId xmlns:a16="http://schemas.microsoft.com/office/drawing/2014/main" id="{539966ED-EA89-4B01-83D1-17ABD987CA3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97" name="Text Box 228">
          <a:extLst>
            <a:ext uri="{FF2B5EF4-FFF2-40B4-BE49-F238E27FC236}">
              <a16:creationId xmlns:a16="http://schemas.microsoft.com/office/drawing/2014/main" id="{35A8663C-1FDE-4B52-9AB1-FC57CA5E6D1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98" name="Text Box 229">
          <a:extLst>
            <a:ext uri="{FF2B5EF4-FFF2-40B4-BE49-F238E27FC236}">
              <a16:creationId xmlns:a16="http://schemas.microsoft.com/office/drawing/2014/main" id="{1BFBF1E8-FABC-40E2-BCDA-EC52199570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2999" name="Text Box 230">
          <a:extLst>
            <a:ext uri="{FF2B5EF4-FFF2-40B4-BE49-F238E27FC236}">
              <a16:creationId xmlns:a16="http://schemas.microsoft.com/office/drawing/2014/main" id="{4EB18E8C-ED8E-42FD-B33B-DC813397E12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00" name="Text Box 231">
          <a:extLst>
            <a:ext uri="{FF2B5EF4-FFF2-40B4-BE49-F238E27FC236}">
              <a16:creationId xmlns:a16="http://schemas.microsoft.com/office/drawing/2014/main" id="{ACD8F406-913A-4E89-8416-B46110A240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01" name="Text Box 232">
          <a:extLst>
            <a:ext uri="{FF2B5EF4-FFF2-40B4-BE49-F238E27FC236}">
              <a16:creationId xmlns:a16="http://schemas.microsoft.com/office/drawing/2014/main" id="{1B3C970A-9BED-46ED-86E6-8F4560E9E32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02" name="Text Box 233">
          <a:extLst>
            <a:ext uri="{FF2B5EF4-FFF2-40B4-BE49-F238E27FC236}">
              <a16:creationId xmlns:a16="http://schemas.microsoft.com/office/drawing/2014/main" id="{CEBDB78A-8102-45FB-8D34-60BE0FF7EF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03" name="Text Box 234">
          <a:extLst>
            <a:ext uri="{FF2B5EF4-FFF2-40B4-BE49-F238E27FC236}">
              <a16:creationId xmlns:a16="http://schemas.microsoft.com/office/drawing/2014/main" id="{172B92A3-1C06-4A42-A2DE-DEFEDCE4CA2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04" name="Text Box 235">
          <a:extLst>
            <a:ext uri="{FF2B5EF4-FFF2-40B4-BE49-F238E27FC236}">
              <a16:creationId xmlns:a16="http://schemas.microsoft.com/office/drawing/2014/main" id="{752B56AA-C0BE-4EA8-83CE-AAD595FAF02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05" name="Text Box 236">
          <a:extLst>
            <a:ext uri="{FF2B5EF4-FFF2-40B4-BE49-F238E27FC236}">
              <a16:creationId xmlns:a16="http://schemas.microsoft.com/office/drawing/2014/main" id="{1A40A743-9824-4407-899F-4ACD7F8AFA6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06" name="Text Box 237">
          <a:extLst>
            <a:ext uri="{FF2B5EF4-FFF2-40B4-BE49-F238E27FC236}">
              <a16:creationId xmlns:a16="http://schemas.microsoft.com/office/drawing/2014/main" id="{AF961B7E-7FAF-4E04-8444-D6677737433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07" name="Text Box 238">
          <a:extLst>
            <a:ext uri="{FF2B5EF4-FFF2-40B4-BE49-F238E27FC236}">
              <a16:creationId xmlns:a16="http://schemas.microsoft.com/office/drawing/2014/main" id="{FD23246B-8F6A-4C26-AB81-4433E34D32D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08" name="Text Box 239">
          <a:extLst>
            <a:ext uri="{FF2B5EF4-FFF2-40B4-BE49-F238E27FC236}">
              <a16:creationId xmlns:a16="http://schemas.microsoft.com/office/drawing/2014/main" id="{D9A31ECB-F15A-4544-98B0-EC2485F21BA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09" name="Text Box 240">
          <a:extLst>
            <a:ext uri="{FF2B5EF4-FFF2-40B4-BE49-F238E27FC236}">
              <a16:creationId xmlns:a16="http://schemas.microsoft.com/office/drawing/2014/main" id="{FDF1FBC6-E2D4-493D-9E45-54099DB2F1E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10" name="Text Box 241">
          <a:extLst>
            <a:ext uri="{FF2B5EF4-FFF2-40B4-BE49-F238E27FC236}">
              <a16:creationId xmlns:a16="http://schemas.microsoft.com/office/drawing/2014/main" id="{E3DCF878-5C2F-4DFA-B9EC-61E55676DCF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11" name="Text Box 242">
          <a:extLst>
            <a:ext uri="{FF2B5EF4-FFF2-40B4-BE49-F238E27FC236}">
              <a16:creationId xmlns:a16="http://schemas.microsoft.com/office/drawing/2014/main" id="{E7AFF2B4-1C72-4E18-9266-F4F4478F678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12" name="Text Box 243">
          <a:extLst>
            <a:ext uri="{FF2B5EF4-FFF2-40B4-BE49-F238E27FC236}">
              <a16:creationId xmlns:a16="http://schemas.microsoft.com/office/drawing/2014/main" id="{CA8AAD0C-21ED-4D7F-B652-BB3067F9035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13" name="Text Box 244">
          <a:extLst>
            <a:ext uri="{FF2B5EF4-FFF2-40B4-BE49-F238E27FC236}">
              <a16:creationId xmlns:a16="http://schemas.microsoft.com/office/drawing/2014/main" id="{E22908BB-236A-4A5C-B983-4EF32CAA0A5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14" name="Text Box 245">
          <a:extLst>
            <a:ext uri="{FF2B5EF4-FFF2-40B4-BE49-F238E27FC236}">
              <a16:creationId xmlns:a16="http://schemas.microsoft.com/office/drawing/2014/main" id="{56FBCAC8-1C96-4763-984C-463B0C7FB92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15" name="Text Box 246">
          <a:extLst>
            <a:ext uri="{FF2B5EF4-FFF2-40B4-BE49-F238E27FC236}">
              <a16:creationId xmlns:a16="http://schemas.microsoft.com/office/drawing/2014/main" id="{221C2A9A-9D4F-4781-81AB-DB07B4B4A07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16" name="Text Box 247">
          <a:extLst>
            <a:ext uri="{FF2B5EF4-FFF2-40B4-BE49-F238E27FC236}">
              <a16:creationId xmlns:a16="http://schemas.microsoft.com/office/drawing/2014/main" id="{D0314644-3A44-4C92-94BD-1E85A2B49C2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17" name="Text Box 248">
          <a:extLst>
            <a:ext uri="{FF2B5EF4-FFF2-40B4-BE49-F238E27FC236}">
              <a16:creationId xmlns:a16="http://schemas.microsoft.com/office/drawing/2014/main" id="{713EEA33-A89C-4A14-844F-3ADD73FBE76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18" name="Text Box 249">
          <a:extLst>
            <a:ext uri="{FF2B5EF4-FFF2-40B4-BE49-F238E27FC236}">
              <a16:creationId xmlns:a16="http://schemas.microsoft.com/office/drawing/2014/main" id="{06C4CF86-99E3-4625-81A7-6BEC20C90D4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19" name="Text Box 250">
          <a:extLst>
            <a:ext uri="{FF2B5EF4-FFF2-40B4-BE49-F238E27FC236}">
              <a16:creationId xmlns:a16="http://schemas.microsoft.com/office/drawing/2014/main" id="{AB5AE67C-A15E-44EF-BC49-796001EF6C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20" name="Text Box 251">
          <a:extLst>
            <a:ext uri="{FF2B5EF4-FFF2-40B4-BE49-F238E27FC236}">
              <a16:creationId xmlns:a16="http://schemas.microsoft.com/office/drawing/2014/main" id="{EABE60ED-5115-44EC-99B1-690791C4ED8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21" name="Text Box 252">
          <a:extLst>
            <a:ext uri="{FF2B5EF4-FFF2-40B4-BE49-F238E27FC236}">
              <a16:creationId xmlns:a16="http://schemas.microsoft.com/office/drawing/2014/main" id="{9F2C2C70-F493-4080-B28E-D9AC5072D45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22" name="Text Box 253">
          <a:extLst>
            <a:ext uri="{FF2B5EF4-FFF2-40B4-BE49-F238E27FC236}">
              <a16:creationId xmlns:a16="http://schemas.microsoft.com/office/drawing/2014/main" id="{4539B9D4-4F95-43A9-897D-D51D2E4C87F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23" name="Text Box 254">
          <a:extLst>
            <a:ext uri="{FF2B5EF4-FFF2-40B4-BE49-F238E27FC236}">
              <a16:creationId xmlns:a16="http://schemas.microsoft.com/office/drawing/2014/main" id="{29AFED36-770B-459F-B064-8D1F0F9095D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24" name="Text Box 255">
          <a:extLst>
            <a:ext uri="{FF2B5EF4-FFF2-40B4-BE49-F238E27FC236}">
              <a16:creationId xmlns:a16="http://schemas.microsoft.com/office/drawing/2014/main" id="{6C3852BC-F703-47E2-90CF-C15FFD9BE6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25" name="Text Box 256">
          <a:extLst>
            <a:ext uri="{FF2B5EF4-FFF2-40B4-BE49-F238E27FC236}">
              <a16:creationId xmlns:a16="http://schemas.microsoft.com/office/drawing/2014/main" id="{BD5372B0-F4A8-4B87-B6EF-019CD308FAD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26" name="Text Box 257">
          <a:extLst>
            <a:ext uri="{FF2B5EF4-FFF2-40B4-BE49-F238E27FC236}">
              <a16:creationId xmlns:a16="http://schemas.microsoft.com/office/drawing/2014/main" id="{BB7B97D0-AD9D-4F98-9F88-C6EDFA368A4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27" name="Text Box 258">
          <a:extLst>
            <a:ext uri="{FF2B5EF4-FFF2-40B4-BE49-F238E27FC236}">
              <a16:creationId xmlns:a16="http://schemas.microsoft.com/office/drawing/2014/main" id="{55CD1ABE-022A-481E-8040-C9D01549B2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28" name="Text Box 259">
          <a:extLst>
            <a:ext uri="{FF2B5EF4-FFF2-40B4-BE49-F238E27FC236}">
              <a16:creationId xmlns:a16="http://schemas.microsoft.com/office/drawing/2014/main" id="{D73648DE-CD19-49E7-BE36-C459572725D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29" name="Text Box 260">
          <a:extLst>
            <a:ext uri="{FF2B5EF4-FFF2-40B4-BE49-F238E27FC236}">
              <a16:creationId xmlns:a16="http://schemas.microsoft.com/office/drawing/2014/main" id="{7F3B4545-FC1F-4743-9779-C38939F97CE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30" name="Text Box 261">
          <a:extLst>
            <a:ext uri="{FF2B5EF4-FFF2-40B4-BE49-F238E27FC236}">
              <a16:creationId xmlns:a16="http://schemas.microsoft.com/office/drawing/2014/main" id="{08280919-636E-45F0-99BE-99CD6F0F785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31" name="Text Box 262">
          <a:extLst>
            <a:ext uri="{FF2B5EF4-FFF2-40B4-BE49-F238E27FC236}">
              <a16:creationId xmlns:a16="http://schemas.microsoft.com/office/drawing/2014/main" id="{CCC6C21C-DC35-42A3-A540-127FF06333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32" name="Text Box 263">
          <a:extLst>
            <a:ext uri="{FF2B5EF4-FFF2-40B4-BE49-F238E27FC236}">
              <a16:creationId xmlns:a16="http://schemas.microsoft.com/office/drawing/2014/main" id="{99FF4C59-45EE-4509-841E-9DF894E715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33" name="Text Box 264">
          <a:extLst>
            <a:ext uri="{FF2B5EF4-FFF2-40B4-BE49-F238E27FC236}">
              <a16:creationId xmlns:a16="http://schemas.microsoft.com/office/drawing/2014/main" id="{0841B8FA-51EF-4146-8791-B0156DC973E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34" name="Text Box 265">
          <a:extLst>
            <a:ext uri="{FF2B5EF4-FFF2-40B4-BE49-F238E27FC236}">
              <a16:creationId xmlns:a16="http://schemas.microsoft.com/office/drawing/2014/main" id="{38845C01-97EB-4777-B768-73F6DEA569B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35" name="Text Box 266">
          <a:extLst>
            <a:ext uri="{FF2B5EF4-FFF2-40B4-BE49-F238E27FC236}">
              <a16:creationId xmlns:a16="http://schemas.microsoft.com/office/drawing/2014/main" id="{0FBD87C0-35A5-4895-A9E3-F51D161D17E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36" name="Text Box 267">
          <a:extLst>
            <a:ext uri="{FF2B5EF4-FFF2-40B4-BE49-F238E27FC236}">
              <a16:creationId xmlns:a16="http://schemas.microsoft.com/office/drawing/2014/main" id="{FA9E8987-D258-4DB8-94AF-D5C47801EB6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37" name="Text Box 268">
          <a:extLst>
            <a:ext uri="{FF2B5EF4-FFF2-40B4-BE49-F238E27FC236}">
              <a16:creationId xmlns:a16="http://schemas.microsoft.com/office/drawing/2014/main" id="{91296E3B-31EA-4D00-8BF5-54ED84BF57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38" name="Text Box 269">
          <a:extLst>
            <a:ext uri="{FF2B5EF4-FFF2-40B4-BE49-F238E27FC236}">
              <a16:creationId xmlns:a16="http://schemas.microsoft.com/office/drawing/2014/main" id="{2C5628E9-9983-4236-9AC9-ED24BBE45B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39" name="Text Box 270">
          <a:extLst>
            <a:ext uri="{FF2B5EF4-FFF2-40B4-BE49-F238E27FC236}">
              <a16:creationId xmlns:a16="http://schemas.microsoft.com/office/drawing/2014/main" id="{1B49CFCE-FCF7-4AE3-A8E3-DFDBFA0178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40" name="Text Box 271">
          <a:extLst>
            <a:ext uri="{FF2B5EF4-FFF2-40B4-BE49-F238E27FC236}">
              <a16:creationId xmlns:a16="http://schemas.microsoft.com/office/drawing/2014/main" id="{34C14FF3-A502-41E1-B727-715C452BFF3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41" name="Text Box 272">
          <a:extLst>
            <a:ext uri="{FF2B5EF4-FFF2-40B4-BE49-F238E27FC236}">
              <a16:creationId xmlns:a16="http://schemas.microsoft.com/office/drawing/2014/main" id="{1ED58CCA-2BF9-4F70-9046-18A91B6DD4A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42" name="Text Box 273">
          <a:extLst>
            <a:ext uri="{FF2B5EF4-FFF2-40B4-BE49-F238E27FC236}">
              <a16:creationId xmlns:a16="http://schemas.microsoft.com/office/drawing/2014/main" id="{F20C19D6-532B-44F4-95DD-5D68687428D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43" name="Text Box 274">
          <a:extLst>
            <a:ext uri="{FF2B5EF4-FFF2-40B4-BE49-F238E27FC236}">
              <a16:creationId xmlns:a16="http://schemas.microsoft.com/office/drawing/2014/main" id="{C3C91C28-2F13-4507-8921-FBFBE4B325F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44" name="Text Box 275">
          <a:extLst>
            <a:ext uri="{FF2B5EF4-FFF2-40B4-BE49-F238E27FC236}">
              <a16:creationId xmlns:a16="http://schemas.microsoft.com/office/drawing/2014/main" id="{E9407444-AE3F-444A-A0F9-A939A94518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45" name="Text Box 276">
          <a:extLst>
            <a:ext uri="{FF2B5EF4-FFF2-40B4-BE49-F238E27FC236}">
              <a16:creationId xmlns:a16="http://schemas.microsoft.com/office/drawing/2014/main" id="{EE8A59C9-3F37-46B7-96C5-A603CCDCA5C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46" name="Text Box 277">
          <a:extLst>
            <a:ext uri="{FF2B5EF4-FFF2-40B4-BE49-F238E27FC236}">
              <a16:creationId xmlns:a16="http://schemas.microsoft.com/office/drawing/2014/main" id="{5E407D92-7FEE-4290-8726-F8D182A8F8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47" name="Text Box 278">
          <a:extLst>
            <a:ext uri="{FF2B5EF4-FFF2-40B4-BE49-F238E27FC236}">
              <a16:creationId xmlns:a16="http://schemas.microsoft.com/office/drawing/2014/main" id="{875DCBB6-2AFB-4FB0-BC32-D33848D4DA9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48" name="Text Box 279">
          <a:extLst>
            <a:ext uri="{FF2B5EF4-FFF2-40B4-BE49-F238E27FC236}">
              <a16:creationId xmlns:a16="http://schemas.microsoft.com/office/drawing/2014/main" id="{7BD70F5A-2C63-489E-A963-6D40392806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49" name="Text Box 280">
          <a:extLst>
            <a:ext uri="{FF2B5EF4-FFF2-40B4-BE49-F238E27FC236}">
              <a16:creationId xmlns:a16="http://schemas.microsoft.com/office/drawing/2014/main" id="{AE67AD4D-318B-47B4-AE82-023B036E18A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50" name="Text Box 281">
          <a:extLst>
            <a:ext uri="{FF2B5EF4-FFF2-40B4-BE49-F238E27FC236}">
              <a16:creationId xmlns:a16="http://schemas.microsoft.com/office/drawing/2014/main" id="{7D4C8AA1-319D-45AC-904E-31844FC41D6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51" name="Text Box 282">
          <a:extLst>
            <a:ext uri="{FF2B5EF4-FFF2-40B4-BE49-F238E27FC236}">
              <a16:creationId xmlns:a16="http://schemas.microsoft.com/office/drawing/2014/main" id="{CBCFB549-9679-48A8-B156-BAA058B6281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52" name="Text Box 283">
          <a:extLst>
            <a:ext uri="{FF2B5EF4-FFF2-40B4-BE49-F238E27FC236}">
              <a16:creationId xmlns:a16="http://schemas.microsoft.com/office/drawing/2014/main" id="{3A3AC563-4DA6-4349-9CA4-38136103C15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53" name="Text Box 284">
          <a:extLst>
            <a:ext uri="{FF2B5EF4-FFF2-40B4-BE49-F238E27FC236}">
              <a16:creationId xmlns:a16="http://schemas.microsoft.com/office/drawing/2014/main" id="{07EF01BD-601B-4C62-A64D-CB65E149E4E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54" name="Text Box 285">
          <a:extLst>
            <a:ext uri="{FF2B5EF4-FFF2-40B4-BE49-F238E27FC236}">
              <a16:creationId xmlns:a16="http://schemas.microsoft.com/office/drawing/2014/main" id="{FFD85A78-522C-47CB-9530-E9A1B6CF76F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55" name="Text Box 286">
          <a:extLst>
            <a:ext uri="{FF2B5EF4-FFF2-40B4-BE49-F238E27FC236}">
              <a16:creationId xmlns:a16="http://schemas.microsoft.com/office/drawing/2014/main" id="{FA6899E1-9EF4-4D7E-931C-BF225D05EF9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56" name="Text Box 287">
          <a:extLst>
            <a:ext uri="{FF2B5EF4-FFF2-40B4-BE49-F238E27FC236}">
              <a16:creationId xmlns:a16="http://schemas.microsoft.com/office/drawing/2014/main" id="{F250C036-7C79-41E3-B9D4-6E407C0E21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57" name="Text Box 288">
          <a:extLst>
            <a:ext uri="{FF2B5EF4-FFF2-40B4-BE49-F238E27FC236}">
              <a16:creationId xmlns:a16="http://schemas.microsoft.com/office/drawing/2014/main" id="{9C8A5402-19F3-4213-987F-716D532E34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58" name="Text Box 289">
          <a:extLst>
            <a:ext uri="{FF2B5EF4-FFF2-40B4-BE49-F238E27FC236}">
              <a16:creationId xmlns:a16="http://schemas.microsoft.com/office/drawing/2014/main" id="{2B06AE84-43F9-483A-A218-020BC5C641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59" name="Text Box 290">
          <a:extLst>
            <a:ext uri="{FF2B5EF4-FFF2-40B4-BE49-F238E27FC236}">
              <a16:creationId xmlns:a16="http://schemas.microsoft.com/office/drawing/2014/main" id="{70F18F22-00D1-41ED-A2B8-076777F99E7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60" name="Text Box 291">
          <a:extLst>
            <a:ext uri="{FF2B5EF4-FFF2-40B4-BE49-F238E27FC236}">
              <a16:creationId xmlns:a16="http://schemas.microsoft.com/office/drawing/2014/main" id="{599DCE84-0356-4AB8-8456-9B9005E4407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61" name="Text Box 292">
          <a:extLst>
            <a:ext uri="{FF2B5EF4-FFF2-40B4-BE49-F238E27FC236}">
              <a16:creationId xmlns:a16="http://schemas.microsoft.com/office/drawing/2014/main" id="{8B18CD4B-14AA-4978-B412-95E871A2698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62" name="Text Box 293">
          <a:extLst>
            <a:ext uri="{FF2B5EF4-FFF2-40B4-BE49-F238E27FC236}">
              <a16:creationId xmlns:a16="http://schemas.microsoft.com/office/drawing/2014/main" id="{6F2D14E2-6206-4ED7-864C-CE20FC0240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63" name="Text Box 294">
          <a:extLst>
            <a:ext uri="{FF2B5EF4-FFF2-40B4-BE49-F238E27FC236}">
              <a16:creationId xmlns:a16="http://schemas.microsoft.com/office/drawing/2014/main" id="{781B3573-BDD7-4368-9CFC-0890C2FD17E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64" name="Text Box 295">
          <a:extLst>
            <a:ext uri="{FF2B5EF4-FFF2-40B4-BE49-F238E27FC236}">
              <a16:creationId xmlns:a16="http://schemas.microsoft.com/office/drawing/2014/main" id="{92B9F26F-C1E7-4CF9-AA13-02C576B9F8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65" name="Text Box 296">
          <a:extLst>
            <a:ext uri="{FF2B5EF4-FFF2-40B4-BE49-F238E27FC236}">
              <a16:creationId xmlns:a16="http://schemas.microsoft.com/office/drawing/2014/main" id="{DD823B12-D776-471C-8916-46FB9350A9C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66" name="Text Box 297">
          <a:extLst>
            <a:ext uri="{FF2B5EF4-FFF2-40B4-BE49-F238E27FC236}">
              <a16:creationId xmlns:a16="http://schemas.microsoft.com/office/drawing/2014/main" id="{3D7808DD-C149-41A6-98D7-2C2175ED2C7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67" name="Text Box 298">
          <a:extLst>
            <a:ext uri="{FF2B5EF4-FFF2-40B4-BE49-F238E27FC236}">
              <a16:creationId xmlns:a16="http://schemas.microsoft.com/office/drawing/2014/main" id="{0B232574-970D-4CBB-B6A4-F1C5B0457F7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68" name="Text Box 299">
          <a:extLst>
            <a:ext uri="{FF2B5EF4-FFF2-40B4-BE49-F238E27FC236}">
              <a16:creationId xmlns:a16="http://schemas.microsoft.com/office/drawing/2014/main" id="{96C7142F-7012-42DF-8E41-F006534B668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69" name="Text Box 300">
          <a:extLst>
            <a:ext uri="{FF2B5EF4-FFF2-40B4-BE49-F238E27FC236}">
              <a16:creationId xmlns:a16="http://schemas.microsoft.com/office/drawing/2014/main" id="{9CAFFD3B-AF0C-4488-9726-E2C54DEBFB2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70" name="Text Box 301">
          <a:extLst>
            <a:ext uri="{FF2B5EF4-FFF2-40B4-BE49-F238E27FC236}">
              <a16:creationId xmlns:a16="http://schemas.microsoft.com/office/drawing/2014/main" id="{72D830F9-462B-449A-8A8E-0D6209DCCB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71" name="Text Box 302">
          <a:extLst>
            <a:ext uri="{FF2B5EF4-FFF2-40B4-BE49-F238E27FC236}">
              <a16:creationId xmlns:a16="http://schemas.microsoft.com/office/drawing/2014/main" id="{2335BD8D-E3FB-4BEB-BC9F-E5900116ADD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72" name="Text Box 303">
          <a:extLst>
            <a:ext uri="{FF2B5EF4-FFF2-40B4-BE49-F238E27FC236}">
              <a16:creationId xmlns:a16="http://schemas.microsoft.com/office/drawing/2014/main" id="{0A6F25F9-A678-4D44-80C4-770B20A5EEF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73" name="Text Box 304">
          <a:extLst>
            <a:ext uri="{FF2B5EF4-FFF2-40B4-BE49-F238E27FC236}">
              <a16:creationId xmlns:a16="http://schemas.microsoft.com/office/drawing/2014/main" id="{131C4577-A4F8-421C-8108-11211261399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74" name="Text Box 305">
          <a:extLst>
            <a:ext uri="{FF2B5EF4-FFF2-40B4-BE49-F238E27FC236}">
              <a16:creationId xmlns:a16="http://schemas.microsoft.com/office/drawing/2014/main" id="{59BA5D6E-F08E-4AAB-B923-CC6448915FA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75" name="Text Box 306">
          <a:extLst>
            <a:ext uri="{FF2B5EF4-FFF2-40B4-BE49-F238E27FC236}">
              <a16:creationId xmlns:a16="http://schemas.microsoft.com/office/drawing/2014/main" id="{2C6CEB3B-2BB4-43CD-B4ED-304C760DCB6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76" name="Text Box 307">
          <a:extLst>
            <a:ext uri="{FF2B5EF4-FFF2-40B4-BE49-F238E27FC236}">
              <a16:creationId xmlns:a16="http://schemas.microsoft.com/office/drawing/2014/main" id="{4737137E-CC0C-4990-B25B-BF9F97FA425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77" name="Text Box 308">
          <a:extLst>
            <a:ext uri="{FF2B5EF4-FFF2-40B4-BE49-F238E27FC236}">
              <a16:creationId xmlns:a16="http://schemas.microsoft.com/office/drawing/2014/main" id="{5E38DBB3-CB4B-4E3A-9809-DF66BB107F1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78" name="Text Box 309">
          <a:extLst>
            <a:ext uri="{FF2B5EF4-FFF2-40B4-BE49-F238E27FC236}">
              <a16:creationId xmlns:a16="http://schemas.microsoft.com/office/drawing/2014/main" id="{6CC7D656-273D-48C7-9135-CC0F2EF0A87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79" name="Text Box 310">
          <a:extLst>
            <a:ext uri="{FF2B5EF4-FFF2-40B4-BE49-F238E27FC236}">
              <a16:creationId xmlns:a16="http://schemas.microsoft.com/office/drawing/2014/main" id="{F0CDD49D-910B-47D0-A676-7D20E9AAEC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80" name="Text Box 311">
          <a:extLst>
            <a:ext uri="{FF2B5EF4-FFF2-40B4-BE49-F238E27FC236}">
              <a16:creationId xmlns:a16="http://schemas.microsoft.com/office/drawing/2014/main" id="{73613729-20A4-48D4-B008-B81D8094948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81" name="Text Box 312">
          <a:extLst>
            <a:ext uri="{FF2B5EF4-FFF2-40B4-BE49-F238E27FC236}">
              <a16:creationId xmlns:a16="http://schemas.microsoft.com/office/drawing/2014/main" id="{CA64FD80-74B4-42A6-AB7D-04401BB4178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82" name="Text Box 313">
          <a:extLst>
            <a:ext uri="{FF2B5EF4-FFF2-40B4-BE49-F238E27FC236}">
              <a16:creationId xmlns:a16="http://schemas.microsoft.com/office/drawing/2014/main" id="{005685C5-DD1A-453C-85E8-393FDA1E8CE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83" name="Text Box 314">
          <a:extLst>
            <a:ext uri="{FF2B5EF4-FFF2-40B4-BE49-F238E27FC236}">
              <a16:creationId xmlns:a16="http://schemas.microsoft.com/office/drawing/2014/main" id="{5EB92338-67F8-469C-B7D0-F17F0378EE5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84" name="Text Box 315">
          <a:extLst>
            <a:ext uri="{FF2B5EF4-FFF2-40B4-BE49-F238E27FC236}">
              <a16:creationId xmlns:a16="http://schemas.microsoft.com/office/drawing/2014/main" id="{ED9A160D-28C6-4F7E-803B-1A011547D48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85" name="Text Box 316">
          <a:extLst>
            <a:ext uri="{FF2B5EF4-FFF2-40B4-BE49-F238E27FC236}">
              <a16:creationId xmlns:a16="http://schemas.microsoft.com/office/drawing/2014/main" id="{9F447C73-C36C-471F-AD47-7ECB6B511DC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86" name="Text Box 317">
          <a:extLst>
            <a:ext uri="{FF2B5EF4-FFF2-40B4-BE49-F238E27FC236}">
              <a16:creationId xmlns:a16="http://schemas.microsoft.com/office/drawing/2014/main" id="{E4DED6FA-E360-4424-90BE-402EEEE7DFB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87" name="Text Box 318">
          <a:extLst>
            <a:ext uri="{FF2B5EF4-FFF2-40B4-BE49-F238E27FC236}">
              <a16:creationId xmlns:a16="http://schemas.microsoft.com/office/drawing/2014/main" id="{1C105D07-1E87-4A8B-9B8B-CDB535ECB9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88" name="Text Box 319">
          <a:extLst>
            <a:ext uri="{FF2B5EF4-FFF2-40B4-BE49-F238E27FC236}">
              <a16:creationId xmlns:a16="http://schemas.microsoft.com/office/drawing/2014/main" id="{D2B2729A-5F8B-450A-A7D0-6B2DEC3DF1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89" name="Text Box 320">
          <a:extLst>
            <a:ext uri="{FF2B5EF4-FFF2-40B4-BE49-F238E27FC236}">
              <a16:creationId xmlns:a16="http://schemas.microsoft.com/office/drawing/2014/main" id="{75C65C7F-79D7-47A7-9048-DB7475A8A45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90" name="Text Box 321">
          <a:extLst>
            <a:ext uri="{FF2B5EF4-FFF2-40B4-BE49-F238E27FC236}">
              <a16:creationId xmlns:a16="http://schemas.microsoft.com/office/drawing/2014/main" id="{18661A3B-277B-4D77-B125-7A7110320D9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91" name="Text Box 322">
          <a:extLst>
            <a:ext uri="{FF2B5EF4-FFF2-40B4-BE49-F238E27FC236}">
              <a16:creationId xmlns:a16="http://schemas.microsoft.com/office/drawing/2014/main" id="{98124A8E-A1E9-4F67-BBBB-AA1546532A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92" name="Text Box 323">
          <a:extLst>
            <a:ext uri="{FF2B5EF4-FFF2-40B4-BE49-F238E27FC236}">
              <a16:creationId xmlns:a16="http://schemas.microsoft.com/office/drawing/2014/main" id="{7A14C89A-55A0-45D6-8129-7E73950E01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93" name="Text Box 324">
          <a:extLst>
            <a:ext uri="{FF2B5EF4-FFF2-40B4-BE49-F238E27FC236}">
              <a16:creationId xmlns:a16="http://schemas.microsoft.com/office/drawing/2014/main" id="{88A0AAF6-33FC-494C-BD26-5B1338327D0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94" name="Text Box 325">
          <a:extLst>
            <a:ext uri="{FF2B5EF4-FFF2-40B4-BE49-F238E27FC236}">
              <a16:creationId xmlns:a16="http://schemas.microsoft.com/office/drawing/2014/main" id="{40DC977C-B91F-40EC-8FF2-6DB409CD670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95" name="Text Box 326">
          <a:extLst>
            <a:ext uri="{FF2B5EF4-FFF2-40B4-BE49-F238E27FC236}">
              <a16:creationId xmlns:a16="http://schemas.microsoft.com/office/drawing/2014/main" id="{DD4FFA33-5C1C-4728-8158-B4BB4C2B228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96" name="Text Box 327">
          <a:extLst>
            <a:ext uri="{FF2B5EF4-FFF2-40B4-BE49-F238E27FC236}">
              <a16:creationId xmlns:a16="http://schemas.microsoft.com/office/drawing/2014/main" id="{DEF5564C-9526-42DF-B81A-E723F26506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97" name="Text Box 328">
          <a:extLst>
            <a:ext uri="{FF2B5EF4-FFF2-40B4-BE49-F238E27FC236}">
              <a16:creationId xmlns:a16="http://schemas.microsoft.com/office/drawing/2014/main" id="{E99C21D1-554B-4D03-8DB3-39D49688364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98" name="Text Box 329">
          <a:extLst>
            <a:ext uri="{FF2B5EF4-FFF2-40B4-BE49-F238E27FC236}">
              <a16:creationId xmlns:a16="http://schemas.microsoft.com/office/drawing/2014/main" id="{47216FF1-B2B4-4EAB-A0C3-A43F5EB5F2F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099" name="Text Box 330">
          <a:extLst>
            <a:ext uri="{FF2B5EF4-FFF2-40B4-BE49-F238E27FC236}">
              <a16:creationId xmlns:a16="http://schemas.microsoft.com/office/drawing/2014/main" id="{5E6117A3-260A-4AFA-8778-1BDD7B0E0A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00" name="Text Box 331">
          <a:extLst>
            <a:ext uri="{FF2B5EF4-FFF2-40B4-BE49-F238E27FC236}">
              <a16:creationId xmlns:a16="http://schemas.microsoft.com/office/drawing/2014/main" id="{00699517-EB11-4888-8772-615443D502E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01" name="Text Box 332">
          <a:extLst>
            <a:ext uri="{FF2B5EF4-FFF2-40B4-BE49-F238E27FC236}">
              <a16:creationId xmlns:a16="http://schemas.microsoft.com/office/drawing/2014/main" id="{6EBA5F99-DD58-40F0-A7B6-2FFB52D5558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02" name="Text Box 333">
          <a:extLst>
            <a:ext uri="{FF2B5EF4-FFF2-40B4-BE49-F238E27FC236}">
              <a16:creationId xmlns:a16="http://schemas.microsoft.com/office/drawing/2014/main" id="{2970A6EA-0A39-4107-BB64-42200BFFEF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03" name="Text Box 334">
          <a:extLst>
            <a:ext uri="{FF2B5EF4-FFF2-40B4-BE49-F238E27FC236}">
              <a16:creationId xmlns:a16="http://schemas.microsoft.com/office/drawing/2014/main" id="{86392583-D7B1-460E-9B8F-3801677B73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04" name="Text Box 335">
          <a:extLst>
            <a:ext uri="{FF2B5EF4-FFF2-40B4-BE49-F238E27FC236}">
              <a16:creationId xmlns:a16="http://schemas.microsoft.com/office/drawing/2014/main" id="{879C24A2-F9FA-4F4A-A5B9-266ADB454A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05" name="Text Box 336">
          <a:extLst>
            <a:ext uri="{FF2B5EF4-FFF2-40B4-BE49-F238E27FC236}">
              <a16:creationId xmlns:a16="http://schemas.microsoft.com/office/drawing/2014/main" id="{E3E7AD7B-BAFB-411E-A937-E02FDEAD57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06" name="Text Box 337">
          <a:extLst>
            <a:ext uri="{FF2B5EF4-FFF2-40B4-BE49-F238E27FC236}">
              <a16:creationId xmlns:a16="http://schemas.microsoft.com/office/drawing/2014/main" id="{50497C58-0411-46C0-A02A-57C0746D181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07" name="Text Box 338">
          <a:extLst>
            <a:ext uri="{FF2B5EF4-FFF2-40B4-BE49-F238E27FC236}">
              <a16:creationId xmlns:a16="http://schemas.microsoft.com/office/drawing/2014/main" id="{D0604D70-3B5A-4C00-8477-9716B619FC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08" name="Text Box 339">
          <a:extLst>
            <a:ext uri="{FF2B5EF4-FFF2-40B4-BE49-F238E27FC236}">
              <a16:creationId xmlns:a16="http://schemas.microsoft.com/office/drawing/2014/main" id="{CBB24369-B563-4C21-AFA3-57DF9A3DF7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09" name="Text Box 340">
          <a:extLst>
            <a:ext uri="{FF2B5EF4-FFF2-40B4-BE49-F238E27FC236}">
              <a16:creationId xmlns:a16="http://schemas.microsoft.com/office/drawing/2014/main" id="{ED308873-238F-477C-8929-C98799086D7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10" name="Text Box 341">
          <a:extLst>
            <a:ext uri="{FF2B5EF4-FFF2-40B4-BE49-F238E27FC236}">
              <a16:creationId xmlns:a16="http://schemas.microsoft.com/office/drawing/2014/main" id="{A96C6E9B-C4C9-4B50-B1FD-14AF7EC6189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11" name="Text Box 342">
          <a:extLst>
            <a:ext uri="{FF2B5EF4-FFF2-40B4-BE49-F238E27FC236}">
              <a16:creationId xmlns:a16="http://schemas.microsoft.com/office/drawing/2014/main" id="{A554FD5B-16BA-4E68-A907-31388BE7DD5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12" name="Text Box 343">
          <a:extLst>
            <a:ext uri="{FF2B5EF4-FFF2-40B4-BE49-F238E27FC236}">
              <a16:creationId xmlns:a16="http://schemas.microsoft.com/office/drawing/2014/main" id="{F893CAB2-4907-4BB1-8282-EEB3BEAAA54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13" name="Text Box 344">
          <a:extLst>
            <a:ext uri="{FF2B5EF4-FFF2-40B4-BE49-F238E27FC236}">
              <a16:creationId xmlns:a16="http://schemas.microsoft.com/office/drawing/2014/main" id="{563A9DF0-D6DA-4FEB-ABFA-D279854ABED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14" name="Text Box 345">
          <a:extLst>
            <a:ext uri="{FF2B5EF4-FFF2-40B4-BE49-F238E27FC236}">
              <a16:creationId xmlns:a16="http://schemas.microsoft.com/office/drawing/2014/main" id="{925AB5AA-0C79-414D-92BB-9DD24125DB8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115" name="Text Box 346">
          <a:extLst>
            <a:ext uri="{FF2B5EF4-FFF2-40B4-BE49-F238E27FC236}">
              <a16:creationId xmlns:a16="http://schemas.microsoft.com/office/drawing/2014/main" id="{BFDBBEB7-897A-4C2B-8758-73E74CF8DA7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EF0D6A39-3028-4FE7-8170-2A2B6E25A3B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70D8BE59-67ED-4412-932A-3647FA6AFC8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18" name="Text Box 3">
          <a:extLst>
            <a:ext uri="{FF2B5EF4-FFF2-40B4-BE49-F238E27FC236}">
              <a16:creationId xmlns:a16="http://schemas.microsoft.com/office/drawing/2014/main" id="{7ABE5BAF-72FC-4132-81AB-64287D0DF97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19" name="Text Box 4">
          <a:extLst>
            <a:ext uri="{FF2B5EF4-FFF2-40B4-BE49-F238E27FC236}">
              <a16:creationId xmlns:a16="http://schemas.microsoft.com/office/drawing/2014/main" id="{1997EB80-CCFF-424C-84E4-65C9811F1B4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20" name="Text Box 5">
          <a:extLst>
            <a:ext uri="{FF2B5EF4-FFF2-40B4-BE49-F238E27FC236}">
              <a16:creationId xmlns:a16="http://schemas.microsoft.com/office/drawing/2014/main" id="{B18A5F00-2BF5-4FEA-84B4-8173088DE24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21" name="Text Box 6">
          <a:extLst>
            <a:ext uri="{FF2B5EF4-FFF2-40B4-BE49-F238E27FC236}">
              <a16:creationId xmlns:a16="http://schemas.microsoft.com/office/drawing/2014/main" id="{ACBA79E0-D6D7-4BC5-A0F4-B5BBA4D532F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22" name="Text Box 7">
          <a:extLst>
            <a:ext uri="{FF2B5EF4-FFF2-40B4-BE49-F238E27FC236}">
              <a16:creationId xmlns:a16="http://schemas.microsoft.com/office/drawing/2014/main" id="{40EA90E4-C25E-42BC-80CF-B5E2A3EA1C9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23" name="Text Box 8">
          <a:extLst>
            <a:ext uri="{FF2B5EF4-FFF2-40B4-BE49-F238E27FC236}">
              <a16:creationId xmlns:a16="http://schemas.microsoft.com/office/drawing/2014/main" id="{E6D2219E-3EDB-477A-A028-429B22DC5DB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24" name="Text Box 9">
          <a:extLst>
            <a:ext uri="{FF2B5EF4-FFF2-40B4-BE49-F238E27FC236}">
              <a16:creationId xmlns:a16="http://schemas.microsoft.com/office/drawing/2014/main" id="{C15BC3C1-865F-4F4C-94C3-FCA15C855C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25" name="Text Box 10">
          <a:extLst>
            <a:ext uri="{FF2B5EF4-FFF2-40B4-BE49-F238E27FC236}">
              <a16:creationId xmlns:a16="http://schemas.microsoft.com/office/drawing/2014/main" id="{9941A57E-D781-44BF-A1B6-0F4F8DAE24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26" name="Text Box 11">
          <a:extLst>
            <a:ext uri="{FF2B5EF4-FFF2-40B4-BE49-F238E27FC236}">
              <a16:creationId xmlns:a16="http://schemas.microsoft.com/office/drawing/2014/main" id="{72E5C5D2-E152-4C4B-B667-DFB7472971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27" name="Text Box 12">
          <a:extLst>
            <a:ext uri="{FF2B5EF4-FFF2-40B4-BE49-F238E27FC236}">
              <a16:creationId xmlns:a16="http://schemas.microsoft.com/office/drawing/2014/main" id="{96991CB0-6A89-49B7-A3AB-699D9DDD55F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28" name="Text Box 13">
          <a:extLst>
            <a:ext uri="{FF2B5EF4-FFF2-40B4-BE49-F238E27FC236}">
              <a16:creationId xmlns:a16="http://schemas.microsoft.com/office/drawing/2014/main" id="{98AF73C6-4F81-4CD1-A74F-C2F5E0CFBC4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29" name="Text Box 14">
          <a:extLst>
            <a:ext uri="{FF2B5EF4-FFF2-40B4-BE49-F238E27FC236}">
              <a16:creationId xmlns:a16="http://schemas.microsoft.com/office/drawing/2014/main" id="{738E2CFF-39F8-441A-858B-49541003214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30" name="Text Box 15">
          <a:extLst>
            <a:ext uri="{FF2B5EF4-FFF2-40B4-BE49-F238E27FC236}">
              <a16:creationId xmlns:a16="http://schemas.microsoft.com/office/drawing/2014/main" id="{777F1764-27E6-4124-99FB-E6D4902BFE1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31" name="Text Box 16">
          <a:extLst>
            <a:ext uri="{FF2B5EF4-FFF2-40B4-BE49-F238E27FC236}">
              <a16:creationId xmlns:a16="http://schemas.microsoft.com/office/drawing/2014/main" id="{93BC9F24-9875-44FE-AE3D-B7BBC96520D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32" name="Text Box 17">
          <a:extLst>
            <a:ext uri="{FF2B5EF4-FFF2-40B4-BE49-F238E27FC236}">
              <a16:creationId xmlns:a16="http://schemas.microsoft.com/office/drawing/2014/main" id="{9C62F698-6A70-492A-B73D-145051321E9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33" name="Text Box 18">
          <a:extLst>
            <a:ext uri="{FF2B5EF4-FFF2-40B4-BE49-F238E27FC236}">
              <a16:creationId xmlns:a16="http://schemas.microsoft.com/office/drawing/2014/main" id="{72FC9D19-7791-4190-84E8-36E4826782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34" name="Text Box 19">
          <a:extLst>
            <a:ext uri="{FF2B5EF4-FFF2-40B4-BE49-F238E27FC236}">
              <a16:creationId xmlns:a16="http://schemas.microsoft.com/office/drawing/2014/main" id="{020F7B6E-D809-4C35-8205-002DA1DF91F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35" name="Text Box 20">
          <a:extLst>
            <a:ext uri="{FF2B5EF4-FFF2-40B4-BE49-F238E27FC236}">
              <a16:creationId xmlns:a16="http://schemas.microsoft.com/office/drawing/2014/main" id="{AFC53F4A-28C0-41EB-8E65-B2BD70ECA2F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36" name="Text Box 21">
          <a:extLst>
            <a:ext uri="{FF2B5EF4-FFF2-40B4-BE49-F238E27FC236}">
              <a16:creationId xmlns:a16="http://schemas.microsoft.com/office/drawing/2014/main" id="{494624AB-8EEA-4B44-AE98-375AEEAB537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37" name="Text Box 22">
          <a:extLst>
            <a:ext uri="{FF2B5EF4-FFF2-40B4-BE49-F238E27FC236}">
              <a16:creationId xmlns:a16="http://schemas.microsoft.com/office/drawing/2014/main" id="{38467AAD-9EAC-4FB4-8600-72B0B18D04F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38" name="Text Box 23">
          <a:extLst>
            <a:ext uri="{FF2B5EF4-FFF2-40B4-BE49-F238E27FC236}">
              <a16:creationId xmlns:a16="http://schemas.microsoft.com/office/drawing/2014/main" id="{8436E155-EAC3-4C0C-9085-C714CE3C60A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39" name="Text Box 24">
          <a:extLst>
            <a:ext uri="{FF2B5EF4-FFF2-40B4-BE49-F238E27FC236}">
              <a16:creationId xmlns:a16="http://schemas.microsoft.com/office/drawing/2014/main" id="{7FE06A31-FEA8-4D56-B58A-CA774DBB6AD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40" name="Text Box 25">
          <a:extLst>
            <a:ext uri="{FF2B5EF4-FFF2-40B4-BE49-F238E27FC236}">
              <a16:creationId xmlns:a16="http://schemas.microsoft.com/office/drawing/2014/main" id="{F078FA7D-BC3F-4B1E-A2FD-2D8441B8DF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41" name="Text Box 26">
          <a:extLst>
            <a:ext uri="{FF2B5EF4-FFF2-40B4-BE49-F238E27FC236}">
              <a16:creationId xmlns:a16="http://schemas.microsoft.com/office/drawing/2014/main" id="{8476A9C4-EC19-4BBC-85D6-AB5F97C6741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42" name="Text Box 27">
          <a:extLst>
            <a:ext uri="{FF2B5EF4-FFF2-40B4-BE49-F238E27FC236}">
              <a16:creationId xmlns:a16="http://schemas.microsoft.com/office/drawing/2014/main" id="{429DDA80-8328-4A00-AE4E-1BA06D08BE0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43" name="Text Box 28">
          <a:extLst>
            <a:ext uri="{FF2B5EF4-FFF2-40B4-BE49-F238E27FC236}">
              <a16:creationId xmlns:a16="http://schemas.microsoft.com/office/drawing/2014/main" id="{12133F8E-911A-4B9C-B4FA-B7E65BBAB5A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44" name="Text Box 29">
          <a:extLst>
            <a:ext uri="{FF2B5EF4-FFF2-40B4-BE49-F238E27FC236}">
              <a16:creationId xmlns:a16="http://schemas.microsoft.com/office/drawing/2014/main" id="{4CDCDD62-9DC6-4B5E-A882-AD30A50F05C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45" name="Text Box 30">
          <a:extLst>
            <a:ext uri="{FF2B5EF4-FFF2-40B4-BE49-F238E27FC236}">
              <a16:creationId xmlns:a16="http://schemas.microsoft.com/office/drawing/2014/main" id="{F18774D8-343D-446D-94FF-048A94BCADE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46" name="Text Box 31">
          <a:extLst>
            <a:ext uri="{FF2B5EF4-FFF2-40B4-BE49-F238E27FC236}">
              <a16:creationId xmlns:a16="http://schemas.microsoft.com/office/drawing/2014/main" id="{05E33214-B309-42A1-990C-1362BFB4F86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47" name="Text Box 32">
          <a:extLst>
            <a:ext uri="{FF2B5EF4-FFF2-40B4-BE49-F238E27FC236}">
              <a16:creationId xmlns:a16="http://schemas.microsoft.com/office/drawing/2014/main" id="{F24ECD1D-69BF-4DE0-A096-584B7C4925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48" name="Text Box 33">
          <a:extLst>
            <a:ext uri="{FF2B5EF4-FFF2-40B4-BE49-F238E27FC236}">
              <a16:creationId xmlns:a16="http://schemas.microsoft.com/office/drawing/2014/main" id="{CC9FFEF0-691D-40C6-9191-D791300061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49" name="Text Box 34">
          <a:extLst>
            <a:ext uri="{FF2B5EF4-FFF2-40B4-BE49-F238E27FC236}">
              <a16:creationId xmlns:a16="http://schemas.microsoft.com/office/drawing/2014/main" id="{C94E18DC-A1C3-4928-AFFC-CD986C6ED8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50" name="Text Box 35">
          <a:extLst>
            <a:ext uri="{FF2B5EF4-FFF2-40B4-BE49-F238E27FC236}">
              <a16:creationId xmlns:a16="http://schemas.microsoft.com/office/drawing/2014/main" id="{AF0E9D0C-C7D3-4B7B-9A35-B7BA84CED29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51" name="Text Box 36">
          <a:extLst>
            <a:ext uri="{FF2B5EF4-FFF2-40B4-BE49-F238E27FC236}">
              <a16:creationId xmlns:a16="http://schemas.microsoft.com/office/drawing/2014/main" id="{14AD0EE0-1CF1-4E84-9BA6-623ECAD211B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52" name="Text Box 37">
          <a:extLst>
            <a:ext uri="{FF2B5EF4-FFF2-40B4-BE49-F238E27FC236}">
              <a16:creationId xmlns:a16="http://schemas.microsoft.com/office/drawing/2014/main" id="{E1BBBE41-09B5-495E-B6D5-F3B9ACCE13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53" name="Text Box 38">
          <a:extLst>
            <a:ext uri="{FF2B5EF4-FFF2-40B4-BE49-F238E27FC236}">
              <a16:creationId xmlns:a16="http://schemas.microsoft.com/office/drawing/2014/main" id="{6401CD98-DEE7-4466-A69A-B6ABA75B04D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54" name="Text Box 39">
          <a:extLst>
            <a:ext uri="{FF2B5EF4-FFF2-40B4-BE49-F238E27FC236}">
              <a16:creationId xmlns:a16="http://schemas.microsoft.com/office/drawing/2014/main" id="{819E9023-D3D6-4101-897A-3116B6891D3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55" name="Text Box 40">
          <a:extLst>
            <a:ext uri="{FF2B5EF4-FFF2-40B4-BE49-F238E27FC236}">
              <a16:creationId xmlns:a16="http://schemas.microsoft.com/office/drawing/2014/main" id="{45801CD9-B0F4-4E3A-942B-9280C18B637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56" name="Text Box 41">
          <a:extLst>
            <a:ext uri="{FF2B5EF4-FFF2-40B4-BE49-F238E27FC236}">
              <a16:creationId xmlns:a16="http://schemas.microsoft.com/office/drawing/2014/main" id="{B270AD4B-A8D9-4857-9CA7-BB6208FB58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57" name="Text Box 42">
          <a:extLst>
            <a:ext uri="{FF2B5EF4-FFF2-40B4-BE49-F238E27FC236}">
              <a16:creationId xmlns:a16="http://schemas.microsoft.com/office/drawing/2014/main" id="{E5B62D65-47C8-4DB5-B48C-0CBD9421B2E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58" name="Text Box 43">
          <a:extLst>
            <a:ext uri="{FF2B5EF4-FFF2-40B4-BE49-F238E27FC236}">
              <a16:creationId xmlns:a16="http://schemas.microsoft.com/office/drawing/2014/main" id="{DD0D13AE-4CC3-4CE6-BF2F-09F8B094F89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59" name="Text Box 44">
          <a:extLst>
            <a:ext uri="{FF2B5EF4-FFF2-40B4-BE49-F238E27FC236}">
              <a16:creationId xmlns:a16="http://schemas.microsoft.com/office/drawing/2014/main" id="{63FBD49E-8272-4B04-8700-D1BF7A0794E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60" name="Text Box 45">
          <a:extLst>
            <a:ext uri="{FF2B5EF4-FFF2-40B4-BE49-F238E27FC236}">
              <a16:creationId xmlns:a16="http://schemas.microsoft.com/office/drawing/2014/main" id="{0DB30FAE-4D9B-483C-9700-4BD2418F983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61" name="Text Box 46">
          <a:extLst>
            <a:ext uri="{FF2B5EF4-FFF2-40B4-BE49-F238E27FC236}">
              <a16:creationId xmlns:a16="http://schemas.microsoft.com/office/drawing/2014/main" id="{C5973CA6-B23C-4963-9196-79EADBF8806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62" name="Text Box 47">
          <a:extLst>
            <a:ext uri="{FF2B5EF4-FFF2-40B4-BE49-F238E27FC236}">
              <a16:creationId xmlns:a16="http://schemas.microsoft.com/office/drawing/2014/main" id="{8A7ACFF9-AAE8-4324-9CB9-672E71164AC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63" name="Text Box 48">
          <a:extLst>
            <a:ext uri="{FF2B5EF4-FFF2-40B4-BE49-F238E27FC236}">
              <a16:creationId xmlns:a16="http://schemas.microsoft.com/office/drawing/2014/main" id="{02E827E3-FDE1-408B-AD9A-4BDA055D5AD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64" name="Text Box 49">
          <a:extLst>
            <a:ext uri="{FF2B5EF4-FFF2-40B4-BE49-F238E27FC236}">
              <a16:creationId xmlns:a16="http://schemas.microsoft.com/office/drawing/2014/main" id="{D4FF17A0-7C61-42D5-AA1A-7DB9ABE2658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65" name="Text Box 50">
          <a:extLst>
            <a:ext uri="{FF2B5EF4-FFF2-40B4-BE49-F238E27FC236}">
              <a16:creationId xmlns:a16="http://schemas.microsoft.com/office/drawing/2014/main" id="{AF49A023-1B09-4692-9DE4-BAEFA56E04E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66" name="Text Box 51">
          <a:extLst>
            <a:ext uri="{FF2B5EF4-FFF2-40B4-BE49-F238E27FC236}">
              <a16:creationId xmlns:a16="http://schemas.microsoft.com/office/drawing/2014/main" id="{76B7A29F-9847-42F4-8846-0C8494B55D5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67" name="Text Box 52">
          <a:extLst>
            <a:ext uri="{FF2B5EF4-FFF2-40B4-BE49-F238E27FC236}">
              <a16:creationId xmlns:a16="http://schemas.microsoft.com/office/drawing/2014/main" id="{16FEADAC-C9A1-4019-A7B5-31DF49D8D78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68" name="Text Box 53">
          <a:extLst>
            <a:ext uri="{FF2B5EF4-FFF2-40B4-BE49-F238E27FC236}">
              <a16:creationId xmlns:a16="http://schemas.microsoft.com/office/drawing/2014/main" id="{FF162DA2-5D82-42F5-B121-3AD391CE71E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69" name="Text Box 54">
          <a:extLst>
            <a:ext uri="{FF2B5EF4-FFF2-40B4-BE49-F238E27FC236}">
              <a16:creationId xmlns:a16="http://schemas.microsoft.com/office/drawing/2014/main" id="{2115BE37-43A5-4382-8344-EC72FB3344C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70" name="Text Box 55">
          <a:extLst>
            <a:ext uri="{FF2B5EF4-FFF2-40B4-BE49-F238E27FC236}">
              <a16:creationId xmlns:a16="http://schemas.microsoft.com/office/drawing/2014/main" id="{0A9F11C5-4011-412C-BAB7-B271F23E301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71" name="Text Box 56">
          <a:extLst>
            <a:ext uri="{FF2B5EF4-FFF2-40B4-BE49-F238E27FC236}">
              <a16:creationId xmlns:a16="http://schemas.microsoft.com/office/drawing/2014/main" id="{A1CC5B12-E9A3-45BD-BF6D-3045F14CD9E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72" name="Text Box 57">
          <a:extLst>
            <a:ext uri="{FF2B5EF4-FFF2-40B4-BE49-F238E27FC236}">
              <a16:creationId xmlns:a16="http://schemas.microsoft.com/office/drawing/2014/main" id="{9D4E6F9F-004F-4173-9E30-E81BA860AAB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73" name="Text Box 58">
          <a:extLst>
            <a:ext uri="{FF2B5EF4-FFF2-40B4-BE49-F238E27FC236}">
              <a16:creationId xmlns:a16="http://schemas.microsoft.com/office/drawing/2014/main" id="{F69BED48-D193-4F57-88E7-495EAC3E037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74" name="Text Box 59">
          <a:extLst>
            <a:ext uri="{FF2B5EF4-FFF2-40B4-BE49-F238E27FC236}">
              <a16:creationId xmlns:a16="http://schemas.microsoft.com/office/drawing/2014/main" id="{12636906-B480-4053-AC55-A48FB472CEC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75" name="Text Box 60">
          <a:extLst>
            <a:ext uri="{FF2B5EF4-FFF2-40B4-BE49-F238E27FC236}">
              <a16:creationId xmlns:a16="http://schemas.microsoft.com/office/drawing/2014/main" id="{8C2A871B-C600-4C2A-9484-1C05D47F962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76" name="Text Box 61">
          <a:extLst>
            <a:ext uri="{FF2B5EF4-FFF2-40B4-BE49-F238E27FC236}">
              <a16:creationId xmlns:a16="http://schemas.microsoft.com/office/drawing/2014/main" id="{147AB696-3AA8-4223-A0C6-81A15E35E7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77" name="Text Box 62">
          <a:extLst>
            <a:ext uri="{FF2B5EF4-FFF2-40B4-BE49-F238E27FC236}">
              <a16:creationId xmlns:a16="http://schemas.microsoft.com/office/drawing/2014/main" id="{6F305CF8-81B3-4B15-90E8-2284591E4CA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78" name="Text Box 63">
          <a:extLst>
            <a:ext uri="{FF2B5EF4-FFF2-40B4-BE49-F238E27FC236}">
              <a16:creationId xmlns:a16="http://schemas.microsoft.com/office/drawing/2014/main" id="{F0787626-A2D6-43DA-9954-E868B754618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79" name="Text Box 64">
          <a:extLst>
            <a:ext uri="{FF2B5EF4-FFF2-40B4-BE49-F238E27FC236}">
              <a16:creationId xmlns:a16="http://schemas.microsoft.com/office/drawing/2014/main" id="{905C499D-284D-4FC6-B1DD-1292F362CE4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80" name="Text Box 65">
          <a:extLst>
            <a:ext uri="{FF2B5EF4-FFF2-40B4-BE49-F238E27FC236}">
              <a16:creationId xmlns:a16="http://schemas.microsoft.com/office/drawing/2014/main" id="{33308BD5-C1FD-43F4-83E5-E7F302D658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81" name="Text Box 66">
          <a:extLst>
            <a:ext uri="{FF2B5EF4-FFF2-40B4-BE49-F238E27FC236}">
              <a16:creationId xmlns:a16="http://schemas.microsoft.com/office/drawing/2014/main" id="{07BD1A0D-A956-4815-BC64-44FA13936B7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82" name="Text Box 67">
          <a:extLst>
            <a:ext uri="{FF2B5EF4-FFF2-40B4-BE49-F238E27FC236}">
              <a16:creationId xmlns:a16="http://schemas.microsoft.com/office/drawing/2014/main" id="{A5794D9F-E404-43CD-8E68-9267C062329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83" name="Text Box 68">
          <a:extLst>
            <a:ext uri="{FF2B5EF4-FFF2-40B4-BE49-F238E27FC236}">
              <a16:creationId xmlns:a16="http://schemas.microsoft.com/office/drawing/2014/main" id="{FB7FBA80-8A60-453E-8F3D-9284631C04F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84" name="Text Box 69">
          <a:extLst>
            <a:ext uri="{FF2B5EF4-FFF2-40B4-BE49-F238E27FC236}">
              <a16:creationId xmlns:a16="http://schemas.microsoft.com/office/drawing/2014/main" id="{0F72408D-0AEC-4333-A24E-CBF0BFA634E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85" name="Text Box 70">
          <a:extLst>
            <a:ext uri="{FF2B5EF4-FFF2-40B4-BE49-F238E27FC236}">
              <a16:creationId xmlns:a16="http://schemas.microsoft.com/office/drawing/2014/main" id="{FE7586C9-8F5B-4497-8FC1-4F23D12987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86" name="Text Box 71">
          <a:extLst>
            <a:ext uri="{FF2B5EF4-FFF2-40B4-BE49-F238E27FC236}">
              <a16:creationId xmlns:a16="http://schemas.microsoft.com/office/drawing/2014/main" id="{6D63E9FF-852A-489A-8BF4-D1C8AA64EFB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87" name="Text Box 72">
          <a:extLst>
            <a:ext uri="{FF2B5EF4-FFF2-40B4-BE49-F238E27FC236}">
              <a16:creationId xmlns:a16="http://schemas.microsoft.com/office/drawing/2014/main" id="{3F5A4094-3C22-4F85-8C04-2EAE562369C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88" name="Text Box 73">
          <a:extLst>
            <a:ext uri="{FF2B5EF4-FFF2-40B4-BE49-F238E27FC236}">
              <a16:creationId xmlns:a16="http://schemas.microsoft.com/office/drawing/2014/main" id="{321DF3F0-8763-4790-94E0-A21AF0C3559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89" name="Text Box 74">
          <a:extLst>
            <a:ext uri="{FF2B5EF4-FFF2-40B4-BE49-F238E27FC236}">
              <a16:creationId xmlns:a16="http://schemas.microsoft.com/office/drawing/2014/main" id="{2D566B87-849F-4F47-A16F-B6BB40BEFA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90" name="Text Box 75">
          <a:extLst>
            <a:ext uri="{FF2B5EF4-FFF2-40B4-BE49-F238E27FC236}">
              <a16:creationId xmlns:a16="http://schemas.microsoft.com/office/drawing/2014/main" id="{5DFF70CA-2C1C-488C-8E93-42AD27C603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91" name="Text Box 76">
          <a:extLst>
            <a:ext uri="{FF2B5EF4-FFF2-40B4-BE49-F238E27FC236}">
              <a16:creationId xmlns:a16="http://schemas.microsoft.com/office/drawing/2014/main" id="{CE5413C0-21F7-4391-8DEC-5D24A69CE4E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92" name="Text Box 77">
          <a:extLst>
            <a:ext uri="{FF2B5EF4-FFF2-40B4-BE49-F238E27FC236}">
              <a16:creationId xmlns:a16="http://schemas.microsoft.com/office/drawing/2014/main" id="{64EA8269-7F6F-47BA-BCED-098104A5F8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93" name="Text Box 78">
          <a:extLst>
            <a:ext uri="{FF2B5EF4-FFF2-40B4-BE49-F238E27FC236}">
              <a16:creationId xmlns:a16="http://schemas.microsoft.com/office/drawing/2014/main" id="{2CAECE61-25EA-4022-949D-70DF0713935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94" name="Text Box 79">
          <a:extLst>
            <a:ext uri="{FF2B5EF4-FFF2-40B4-BE49-F238E27FC236}">
              <a16:creationId xmlns:a16="http://schemas.microsoft.com/office/drawing/2014/main" id="{658556E8-20A7-48F5-AF17-75350E6F853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95" name="Text Box 80">
          <a:extLst>
            <a:ext uri="{FF2B5EF4-FFF2-40B4-BE49-F238E27FC236}">
              <a16:creationId xmlns:a16="http://schemas.microsoft.com/office/drawing/2014/main" id="{5401FD05-F87D-4045-ABE7-899F2BB0A9F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96" name="Text Box 81">
          <a:extLst>
            <a:ext uri="{FF2B5EF4-FFF2-40B4-BE49-F238E27FC236}">
              <a16:creationId xmlns:a16="http://schemas.microsoft.com/office/drawing/2014/main" id="{521E65B8-464D-4AFE-A4C6-BDAAD234271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97" name="Text Box 82">
          <a:extLst>
            <a:ext uri="{FF2B5EF4-FFF2-40B4-BE49-F238E27FC236}">
              <a16:creationId xmlns:a16="http://schemas.microsoft.com/office/drawing/2014/main" id="{5069D67A-4706-4C12-AF62-B72F379B155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98" name="Text Box 83">
          <a:extLst>
            <a:ext uri="{FF2B5EF4-FFF2-40B4-BE49-F238E27FC236}">
              <a16:creationId xmlns:a16="http://schemas.microsoft.com/office/drawing/2014/main" id="{8996CB12-6CAF-481B-A0E2-0804B9DFE22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199" name="Text Box 84">
          <a:extLst>
            <a:ext uri="{FF2B5EF4-FFF2-40B4-BE49-F238E27FC236}">
              <a16:creationId xmlns:a16="http://schemas.microsoft.com/office/drawing/2014/main" id="{9433299C-FC75-4C1F-8094-CBAD6E4A4A1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00" name="Text Box 85">
          <a:extLst>
            <a:ext uri="{FF2B5EF4-FFF2-40B4-BE49-F238E27FC236}">
              <a16:creationId xmlns:a16="http://schemas.microsoft.com/office/drawing/2014/main" id="{CB20E994-608B-4913-89B9-EDEB6E07973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01" name="Text Box 86">
          <a:extLst>
            <a:ext uri="{FF2B5EF4-FFF2-40B4-BE49-F238E27FC236}">
              <a16:creationId xmlns:a16="http://schemas.microsoft.com/office/drawing/2014/main" id="{A463862D-3DA5-4242-9898-FC15CE89504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02" name="Text Box 87">
          <a:extLst>
            <a:ext uri="{FF2B5EF4-FFF2-40B4-BE49-F238E27FC236}">
              <a16:creationId xmlns:a16="http://schemas.microsoft.com/office/drawing/2014/main" id="{7F69CEF1-10B6-4853-81F4-197E34D4E95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03" name="Text Box 88">
          <a:extLst>
            <a:ext uri="{FF2B5EF4-FFF2-40B4-BE49-F238E27FC236}">
              <a16:creationId xmlns:a16="http://schemas.microsoft.com/office/drawing/2014/main" id="{7C56B1B7-44DE-4C42-B87B-62D5E28DF2F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04" name="Text Box 89">
          <a:extLst>
            <a:ext uri="{FF2B5EF4-FFF2-40B4-BE49-F238E27FC236}">
              <a16:creationId xmlns:a16="http://schemas.microsoft.com/office/drawing/2014/main" id="{662F795D-0E7D-4329-ADBE-0303201EC62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05" name="Text Box 90">
          <a:extLst>
            <a:ext uri="{FF2B5EF4-FFF2-40B4-BE49-F238E27FC236}">
              <a16:creationId xmlns:a16="http://schemas.microsoft.com/office/drawing/2014/main" id="{10598016-077A-400C-93FD-298C1EE4270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06" name="Text Box 91">
          <a:extLst>
            <a:ext uri="{FF2B5EF4-FFF2-40B4-BE49-F238E27FC236}">
              <a16:creationId xmlns:a16="http://schemas.microsoft.com/office/drawing/2014/main" id="{EF5C1A8F-A5F8-482C-A8E7-51606E2C990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07" name="Text Box 92">
          <a:extLst>
            <a:ext uri="{FF2B5EF4-FFF2-40B4-BE49-F238E27FC236}">
              <a16:creationId xmlns:a16="http://schemas.microsoft.com/office/drawing/2014/main" id="{63954156-614E-4505-A78A-D8178E295C6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08" name="Text Box 93">
          <a:extLst>
            <a:ext uri="{FF2B5EF4-FFF2-40B4-BE49-F238E27FC236}">
              <a16:creationId xmlns:a16="http://schemas.microsoft.com/office/drawing/2014/main" id="{D373E9F0-CE4A-48D1-8156-F330C5983F0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09" name="Text Box 94">
          <a:extLst>
            <a:ext uri="{FF2B5EF4-FFF2-40B4-BE49-F238E27FC236}">
              <a16:creationId xmlns:a16="http://schemas.microsoft.com/office/drawing/2014/main" id="{5E5807F0-321E-4969-8D28-E2E9C4246AC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10" name="Text Box 95">
          <a:extLst>
            <a:ext uri="{FF2B5EF4-FFF2-40B4-BE49-F238E27FC236}">
              <a16:creationId xmlns:a16="http://schemas.microsoft.com/office/drawing/2014/main" id="{1CC8BB1F-F73F-4759-9A4B-3FF8C5BBE6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11" name="Text Box 96">
          <a:extLst>
            <a:ext uri="{FF2B5EF4-FFF2-40B4-BE49-F238E27FC236}">
              <a16:creationId xmlns:a16="http://schemas.microsoft.com/office/drawing/2014/main" id="{0116E52F-0F5B-43E9-9CF1-BCA0DECD356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12" name="Text Box 97">
          <a:extLst>
            <a:ext uri="{FF2B5EF4-FFF2-40B4-BE49-F238E27FC236}">
              <a16:creationId xmlns:a16="http://schemas.microsoft.com/office/drawing/2014/main" id="{057EAA93-EDC4-4832-90D3-74D724F75FE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13" name="Text Box 98">
          <a:extLst>
            <a:ext uri="{FF2B5EF4-FFF2-40B4-BE49-F238E27FC236}">
              <a16:creationId xmlns:a16="http://schemas.microsoft.com/office/drawing/2014/main" id="{47CF6D68-DF1D-41A5-B791-EA6B60BECBE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14" name="Text Box 99">
          <a:extLst>
            <a:ext uri="{FF2B5EF4-FFF2-40B4-BE49-F238E27FC236}">
              <a16:creationId xmlns:a16="http://schemas.microsoft.com/office/drawing/2014/main" id="{7B763E74-8C83-424A-892D-8E85196AFA7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15" name="Text Box 100">
          <a:extLst>
            <a:ext uri="{FF2B5EF4-FFF2-40B4-BE49-F238E27FC236}">
              <a16:creationId xmlns:a16="http://schemas.microsoft.com/office/drawing/2014/main" id="{6E783A66-2591-4242-988C-E0E9DC9F6E1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16" name="Text Box 101">
          <a:extLst>
            <a:ext uri="{FF2B5EF4-FFF2-40B4-BE49-F238E27FC236}">
              <a16:creationId xmlns:a16="http://schemas.microsoft.com/office/drawing/2014/main" id="{646CFF3D-9899-415B-A778-9C9D8D14CE5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17" name="Text Box 102">
          <a:extLst>
            <a:ext uri="{FF2B5EF4-FFF2-40B4-BE49-F238E27FC236}">
              <a16:creationId xmlns:a16="http://schemas.microsoft.com/office/drawing/2014/main" id="{9357F696-AB04-41DD-9308-542BCCF81CE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18" name="Text Box 103">
          <a:extLst>
            <a:ext uri="{FF2B5EF4-FFF2-40B4-BE49-F238E27FC236}">
              <a16:creationId xmlns:a16="http://schemas.microsoft.com/office/drawing/2014/main" id="{38907B70-3F6D-4496-B9CE-EDCC58CE116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19" name="Text Box 104">
          <a:extLst>
            <a:ext uri="{FF2B5EF4-FFF2-40B4-BE49-F238E27FC236}">
              <a16:creationId xmlns:a16="http://schemas.microsoft.com/office/drawing/2014/main" id="{9B27124B-5F91-4270-B13E-511587B1F7B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20" name="Text Box 105">
          <a:extLst>
            <a:ext uri="{FF2B5EF4-FFF2-40B4-BE49-F238E27FC236}">
              <a16:creationId xmlns:a16="http://schemas.microsoft.com/office/drawing/2014/main" id="{B07E19FD-0FBF-4418-8121-85665A5A75F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21" name="Text Box 106">
          <a:extLst>
            <a:ext uri="{FF2B5EF4-FFF2-40B4-BE49-F238E27FC236}">
              <a16:creationId xmlns:a16="http://schemas.microsoft.com/office/drawing/2014/main" id="{9F5C6257-766D-4850-A3CC-CA0965C9D9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22" name="Text Box 107">
          <a:extLst>
            <a:ext uri="{FF2B5EF4-FFF2-40B4-BE49-F238E27FC236}">
              <a16:creationId xmlns:a16="http://schemas.microsoft.com/office/drawing/2014/main" id="{454DE5DF-A9C2-415D-83EB-6435B9A573F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23" name="Text Box 108">
          <a:extLst>
            <a:ext uri="{FF2B5EF4-FFF2-40B4-BE49-F238E27FC236}">
              <a16:creationId xmlns:a16="http://schemas.microsoft.com/office/drawing/2014/main" id="{1DE2A2F3-71F9-4176-88E4-758DB62CFB8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24" name="Text Box 109">
          <a:extLst>
            <a:ext uri="{FF2B5EF4-FFF2-40B4-BE49-F238E27FC236}">
              <a16:creationId xmlns:a16="http://schemas.microsoft.com/office/drawing/2014/main" id="{F55E6DA6-296E-4DB4-BE78-B4F27C8E678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25" name="Text Box 110">
          <a:extLst>
            <a:ext uri="{FF2B5EF4-FFF2-40B4-BE49-F238E27FC236}">
              <a16:creationId xmlns:a16="http://schemas.microsoft.com/office/drawing/2014/main" id="{1AC2DCA9-0A57-4E7C-96C2-7B482EA81B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26" name="Text Box 111">
          <a:extLst>
            <a:ext uri="{FF2B5EF4-FFF2-40B4-BE49-F238E27FC236}">
              <a16:creationId xmlns:a16="http://schemas.microsoft.com/office/drawing/2014/main" id="{1579C0AB-4097-4DDE-BDB8-208114260B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27" name="Text Box 112">
          <a:extLst>
            <a:ext uri="{FF2B5EF4-FFF2-40B4-BE49-F238E27FC236}">
              <a16:creationId xmlns:a16="http://schemas.microsoft.com/office/drawing/2014/main" id="{71F47999-CEA6-4040-ADCF-0628F785811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28" name="Text Box 113">
          <a:extLst>
            <a:ext uri="{FF2B5EF4-FFF2-40B4-BE49-F238E27FC236}">
              <a16:creationId xmlns:a16="http://schemas.microsoft.com/office/drawing/2014/main" id="{C3B1E882-B606-453E-A09D-4E0B407D5D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29" name="Text Box 114">
          <a:extLst>
            <a:ext uri="{FF2B5EF4-FFF2-40B4-BE49-F238E27FC236}">
              <a16:creationId xmlns:a16="http://schemas.microsoft.com/office/drawing/2014/main" id="{B8F78C3E-5507-4C1F-A5CF-BD36E3EBF7E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30" name="Text Box 115">
          <a:extLst>
            <a:ext uri="{FF2B5EF4-FFF2-40B4-BE49-F238E27FC236}">
              <a16:creationId xmlns:a16="http://schemas.microsoft.com/office/drawing/2014/main" id="{AEA1366C-909F-4F2D-9ADD-60498B5DB96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31" name="Text Box 116">
          <a:extLst>
            <a:ext uri="{FF2B5EF4-FFF2-40B4-BE49-F238E27FC236}">
              <a16:creationId xmlns:a16="http://schemas.microsoft.com/office/drawing/2014/main" id="{C15065B1-25E7-4AA4-AD77-C335A49333E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32" name="Text Box 117">
          <a:extLst>
            <a:ext uri="{FF2B5EF4-FFF2-40B4-BE49-F238E27FC236}">
              <a16:creationId xmlns:a16="http://schemas.microsoft.com/office/drawing/2014/main" id="{BA7F4963-F0E1-49EA-8953-CA9DC0B34AF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33" name="Text Box 118">
          <a:extLst>
            <a:ext uri="{FF2B5EF4-FFF2-40B4-BE49-F238E27FC236}">
              <a16:creationId xmlns:a16="http://schemas.microsoft.com/office/drawing/2014/main" id="{A85BFFC7-852A-4160-BE34-2F267B6D0D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34" name="Text Box 119">
          <a:extLst>
            <a:ext uri="{FF2B5EF4-FFF2-40B4-BE49-F238E27FC236}">
              <a16:creationId xmlns:a16="http://schemas.microsoft.com/office/drawing/2014/main" id="{26A6A32F-47AA-491E-96A7-9CB4EC3FE65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35" name="Text Box 120">
          <a:extLst>
            <a:ext uri="{FF2B5EF4-FFF2-40B4-BE49-F238E27FC236}">
              <a16:creationId xmlns:a16="http://schemas.microsoft.com/office/drawing/2014/main" id="{D3B774A8-46B8-4A48-BD69-D053593F5D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36" name="Text Box 121">
          <a:extLst>
            <a:ext uri="{FF2B5EF4-FFF2-40B4-BE49-F238E27FC236}">
              <a16:creationId xmlns:a16="http://schemas.microsoft.com/office/drawing/2014/main" id="{F1BE268A-59AC-4BB0-B2F4-9FE81AA1F53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37" name="Text Box 122">
          <a:extLst>
            <a:ext uri="{FF2B5EF4-FFF2-40B4-BE49-F238E27FC236}">
              <a16:creationId xmlns:a16="http://schemas.microsoft.com/office/drawing/2014/main" id="{C6B07EF5-973E-42D7-8832-2B192952DAC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38" name="Text Box 123">
          <a:extLst>
            <a:ext uri="{FF2B5EF4-FFF2-40B4-BE49-F238E27FC236}">
              <a16:creationId xmlns:a16="http://schemas.microsoft.com/office/drawing/2014/main" id="{B5FCD722-3D2D-4EDD-BC4D-5129DE4F056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39" name="Text Box 124">
          <a:extLst>
            <a:ext uri="{FF2B5EF4-FFF2-40B4-BE49-F238E27FC236}">
              <a16:creationId xmlns:a16="http://schemas.microsoft.com/office/drawing/2014/main" id="{311F24B7-DE98-49CB-964F-D4EFC1C539F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40" name="Text Box 125">
          <a:extLst>
            <a:ext uri="{FF2B5EF4-FFF2-40B4-BE49-F238E27FC236}">
              <a16:creationId xmlns:a16="http://schemas.microsoft.com/office/drawing/2014/main" id="{FC257924-212E-4765-BAF6-D31B583A72A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41" name="Text Box 126">
          <a:extLst>
            <a:ext uri="{FF2B5EF4-FFF2-40B4-BE49-F238E27FC236}">
              <a16:creationId xmlns:a16="http://schemas.microsoft.com/office/drawing/2014/main" id="{09779236-F9B1-4E0E-8991-4CA314E335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42" name="Text Box 127">
          <a:extLst>
            <a:ext uri="{FF2B5EF4-FFF2-40B4-BE49-F238E27FC236}">
              <a16:creationId xmlns:a16="http://schemas.microsoft.com/office/drawing/2014/main" id="{25304FD6-A5F5-4B11-8179-EAFC760783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43" name="Text Box 128">
          <a:extLst>
            <a:ext uri="{FF2B5EF4-FFF2-40B4-BE49-F238E27FC236}">
              <a16:creationId xmlns:a16="http://schemas.microsoft.com/office/drawing/2014/main" id="{87E85EAC-2D1A-4C06-8537-C5ACEAE2B92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44" name="Text Box 129">
          <a:extLst>
            <a:ext uri="{FF2B5EF4-FFF2-40B4-BE49-F238E27FC236}">
              <a16:creationId xmlns:a16="http://schemas.microsoft.com/office/drawing/2014/main" id="{42ED1FE3-1EF0-4E09-B057-2A676710986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45" name="Text Box 130">
          <a:extLst>
            <a:ext uri="{FF2B5EF4-FFF2-40B4-BE49-F238E27FC236}">
              <a16:creationId xmlns:a16="http://schemas.microsoft.com/office/drawing/2014/main" id="{25DD2EEF-C003-4E91-BD6E-2454C84E81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46" name="Text Box 131">
          <a:extLst>
            <a:ext uri="{FF2B5EF4-FFF2-40B4-BE49-F238E27FC236}">
              <a16:creationId xmlns:a16="http://schemas.microsoft.com/office/drawing/2014/main" id="{72051C2B-42DB-4A9B-8055-E9620F78E9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47" name="Text Box 132">
          <a:extLst>
            <a:ext uri="{FF2B5EF4-FFF2-40B4-BE49-F238E27FC236}">
              <a16:creationId xmlns:a16="http://schemas.microsoft.com/office/drawing/2014/main" id="{F54BBADE-6ED4-45B2-B16F-9D92E3DF77A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48" name="Text Box 133">
          <a:extLst>
            <a:ext uri="{FF2B5EF4-FFF2-40B4-BE49-F238E27FC236}">
              <a16:creationId xmlns:a16="http://schemas.microsoft.com/office/drawing/2014/main" id="{859B2D2A-D444-4D9C-A86B-2C97045FC37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49" name="Text Box 134">
          <a:extLst>
            <a:ext uri="{FF2B5EF4-FFF2-40B4-BE49-F238E27FC236}">
              <a16:creationId xmlns:a16="http://schemas.microsoft.com/office/drawing/2014/main" id="{365F8D83-4063-44AA-932E-BD2409708CD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50" name="Text Box 135">
          <a:extLst>
            <a:ext uri="{FF2B5EF4-FFF2-40B4-BE49-F238E27FC236}">
              <a16:creationId xmlns:a16="http://schemas.microsoft.com/office/drawing/2014/main" id="{9A4A4C01-55A8-4857-A702-D04666B5FF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51" name="Text Box 136">
          <a:extLst>
            <a:ext uri="{FF2B5EF4-FFF2-40B4-BE49-F238E27FC236}">
              <a16:creationId xmlns:a16="http://schemas.microsoft.com/office/drawing/2014/main" id="{7A3D8A9A-E9DF-40F0-893F-81BCB4657BF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52" name="Text Box 137">
          <a:extLst>
            <a:ext uri="{FF2B5EF4-FFF2-40B4-BE49-F238E27FC236}">
              <a16:creationId xmlns:a16="http://schemas.microsoft.com/office/drawing/2014/main" id="{4301E9BD-5A20-4C3C-8B8D-26856B98CCB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53" name="Text Box 138">
          <a:extLst>
            <a:ext uri="{FF2B5EF4-FFF2-40B4-BE49-F238E27FC236}">
              <a16:creationId xmlns:a16="http://schemas.microsoft.com/office/drawing/2014/main" id="{97D8D3D6-97A0-4C8E-87BD-EF124412F48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54" name="Text Box 139">
          <a:extLst>
            <a:ext uri="{FF2B5EF4-FFF2-40B4-BE49-F238E27FC236}">
              <a16:creationId xmlns:a16="http://schemas.microsoft.com/office/drawing/2014/main" id="{9FCBB6FB-5F27-451B-AEA0-4A79DBB3E1B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55" name="Text Box 140">
          <a:extLst>
            <a:ext uri="{FF2B5EF4-FFF2-40B4-BE49-F238E27FC236}">
              <a16:creationId xmlns:a16="http://schemas.microsoft.com/office/drawing/2014/main" id="{052F38E4-EFF5-47A8-970C-FCB84CE3595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56" name="Text Box 141">
          <a:extLst>
            <a:ext uri="{FF2B5EF4-FFF2-40B4-BE49-F238E27FC236}">
              <a16:creationId xmlns:a16="http://schemas.microsoft.com/office/drawing/2014/main" id="{72F56377-953E-487E-81DC-B23245518EB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57" name="Text Box 142">
          <a:extLst>
            <a:ext uri="{FF2B5EF4-FFF2-40B4-BE49-F238E27FC236}">
              <a16:creationId xmlns:a16="http://schemas.microsoft.com/office/drawing/2014/main" id="{83C0C651-DAA0-439E-9CA1-FD3D7DA70C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58" name="Text Box 143">
          <a:extLst>
            <a:ext uri="{FF2B5EF4-FFF2-40B4-BE49-F238E27FC236}">
              <a16:creationId xmlns:a16="http://schemas.microsoft.com/office/drawing/2014/main" id="{B7514274-E38D-4E83-936D-A3ACCA1A2AF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59" name="Text Box 144">
          <a:extLst>
            <a:ext uri="{FF2B5EF4-FFF2-40B4-BE49-F238E27FC236}">
              <a16:creationId xmlns:a16="http://schemas.microsoft.com/office/drawing/2014/main" id="{992B1B91-37EF-4F7F-A609-6C7F493D42C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60" name="Text Box 145">
          <a:extLst>
            <a:ext uri="{FF2B5EF4-FFF2-40B4-BE49-F238E27FC236}">
              <a16:creationId xmlns:a16="http://schemas.microsoft.com/office/drawing/2014/main" id="{62F399CF-14E6-4297-9459-CAA275A4F6B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61" name="Text Box 146">
          <a:extLst>
            <a:ext uri="{FF2B5EF4-FFF2-40B4-BE49-F238E27FC236}">
              <a16:creationId xmlns:a16="http://schemas.microsoft.com/office/drawing/2014/main" id="{4F45A584-51B3-4DE5-81FF-E1F365FEC2D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62" name="Text Box 147">
          <a:extLst>
            <a:ext uri="{FF2B5EF4-FFF2-40B4-BE49-F238E27FC236}">
              <a16:creationId xmlns:a16="http://schemas.microsoft.com/office/drawing/2014/main" id="{D8308671-ACA0-4200-B67C-A2F70B5747B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63" name="Text Box 148">
          <a:extLst>
            <a:ext uri="{FF2B5EF4-FFF2-40B4-BE49-F238E27FC236}">
              <a16:creationId xmlns:a16="http://schemas.microsoft.com/office/drawing/2014/main" id="{94918723-D141-459F-9035-A0A3952088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64" name="Text Box 149">
          <a:extLst>
            <a:ext uri="{FF2B5EF4-FFF2-40B4-BE49-F238E27FC236}">
              <a16:creationId xmlns:a16="http://schemas.microsoft.com/office/drawing/2014/main" id="{96C59FE7-426B-42D6-8A21-97DCD6BF1D4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65" name="Text Box 150">
          <a:extLst>
            <a:ext uri="{FF2B5EF4-FFF2-40B4-BE49-F238E27FC236}">
              <a16:creationId xmlns:a16="http://schemas.microsoft.com/office/drawing/2014/main" id="{51284B3A-65F7-4907-B410-8DC1CB6ED79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66" name="Text Box 151">
          <a:extLst>
            <a:ext uri="{FF2B5EF4-FFF2-40B4-BE49-F238E27FC236}">
              <a16:creationId xmlns:a16="http://schemas.microsoft.com/office/drawing/2014/main" id="{34DFDAD6-5AE2-4F26-B8F7-A1A5E9220D7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67" name="Text Box 152">
          <a:extLst>
            <a:ext uri="{FF2B5EF4-FFF2-40B4-BE49-F238E27FC236}">
              <a16:creationId xmlns:a16="http://schemas.microsoft.com/office/drawing/2014/main" id="{3847566F-4166-44F6-9280-E39F5DEB01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68" name="Text Box 153">
          <a:extLst>
            <a:ext uri="{FF2B5EF4-FFF2-40B4-BE49-F238E27FC236}">
              <a16:creationId xmlns:a16="http://schemas.microsoft.com/office/drawing/2014/main" id="{50835B17-776C-45C0-A19E-464428A73DD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69" name="Text Box 154">
          <a:extLst>
            <a:ext uri="{FF2B5EF4-FFF2-40B4-BE49-F238E27FC236}">
              <a16:creationId xmlns:a16="http://schemas.microsoft.com/office/drawing/2014/main" id="{D988510C-5F5F-40CD-B44B-3C823E1363A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70" name="Text Box 155">
          <a:extLst>
            <a:ext uri="{FF2B5EF4-FFF2-40B4-BE49-F238E27FC236}">
              <a16:creationId xmlns:a16="http://schemas.microsoft.com/office/drawing/2014/main" id="{0434BACB-CEFA-4B8C-83AD-0E28C300F5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71" name="Text Box 156">
          <a:extLst>
            <a:ext uri="{FF2B5EF4-FFF2-40B4-BE49-F238E27FC236}">
              <a16:creationId xmlns:a16="http://schemas.microsoft.com/office/drawing/2014/main" id="{69D17984-BD77-4617-A543-91864012D42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72" name="Text Box 157">
          <a:extLst>
            <a:ext uri="{FF2B5EF4-FFF2-40B4-BE49-F238E27FC236}">
              <a16:creationId xmlns:a16="http://schemas.microsoft.com/office/drawing/2014/main" id="{A6A18A21-DE72-4919-B108-69601C04891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73" name="Text Box 158">
          <a:extLst>
            <a:ext uri="{FF2B5EF4-FFF2-40B4-BE49-F238E27FC236}">
              <a16:creationId xmlns:a16="http://schemas.microsoft.com/office/drawing/2014/main" id="{9749B0FC-4404-4A38-99A2-5422732DF92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74" name="Text Box 159">
          <a:extLst>
            <a:ext uri="{FF2B5EF4-FFF2-40B4-BE49-F238E27FC236}">
              <a16:creationId xmlns:a16="http://schemas.microsoft.com/office/drawing/2014/main" id="{F39E5FFE-C909-4FA3-8C2C-FB359810457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75" name="Text Box 160">
          <a:extLst>
            <a:ext uri="{FF2B5EF4-FFF2-40B4-BE49-F238E27FC236}">
              <a16:creationId xmlns:a16="http://schemas.microsoft.com/office/drawing/2014/main" id="{7D78ED53-C2A6-403C-923A-F4A2262FAB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76" name="Text Box 161">
          <a:extLst>
            <a:ext uri="{FF2B5EF4-FFF2-40B4-BE49-F238E27FC236}">
              <a16:creationId xmlns:a16="http://schemas.microsoft.com/office/drawing/2014/main" id="{42974A36-1822-425F-BACA-E33AD6BAB9D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77" name="Text Box 162">
          <a:extLst>
            <a:ext uri="{FF2B5EF4-FFF2-40B4-BE49-F238E27FC236}">
              <a16:creationId xmlns:a16="http://schemas.microsoft.com/office/drawing/2014/main" id="{E68DA3BA-4C57-445E-9370-B06AD5F8A8C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78" name="Text Box 163">
          <a:extLst>
            <a:ext uri="{FF2B5EF4-FFF2-40B4-BE49-F238E27FC236}">
              <a16:creationId xmlns:a16="http://schemas.microsoft.com/office/drawing/2014/main" id="{6945056D-2709-4EC3-BF0D-5E723E9D695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79" name="Text Box 164">
          <a:extLst>
            <a:ext uri="{FF2B5EF4-FFF2-40B4-BE49-F238E27FC236}">
              <a16:creationId xmlns:a16="http://schemas.microsoft.com/office/drawing/2014/main" id="{5976BCF9-25D4-4F33-A0F3-A194133BA3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80" name="Text Box 165">
          <a:extLst>
            <a:ext uri="{FF2B5EF4-FFF2-40B4-BE49-F238E27FC236}">
              <a16:creationId xmlns:a16="http://schemas.microsoft.com/office/drawing/2014/main" id="{E5F48A85-55D4-42C7-8401-5A96660D01D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81" name="Text Box 166">
          <a:extLst>
            <a:ext uri="{FF2B5EF4-FFF2-40B4-BE49-F238E27FC236}">
              <a16:creationId xmlns:a16="http://schemas.microsoft.com/office/drawing/2014/main" id="{E6A85B05-9A30-44D3-AAC7-8F4C31D77D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82" name="Text Box 167">
          <a:extLst>
            <a:ext uri="{FF2B5EF4-FFF2-40B4-BE49-F238E27FC236}">
              <a16:creationId xmlns:a16="http://schemas.microsoft.com/office/drawing/2014/main" id="{A9B94E93-63DD-4055-BFB4-49490C9476D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83" name="Text Box 168">
          <a:extLst>
            <a:ext uri="{FF2B5EF4-FFF2-40B4-BE49-F238E27FC236}">
              <a16:creationId xmlns:a16="http://schemas.microsoft.com/office/drawing/2014/main" id="{7BB9E528-05BA-4D4D-A394-B541D56D1CC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84" name="Text Box 169">
          <a:extLst>
            <a:ext uri="{FF2B5EF4-FFF2-40B4-BE49-F238E27FC236}">
              <a16:creationId xmlns:a16="http://schemas.microsoft.com/office/drawing/2014/main" id="{7D0B05D4-67A8-4125-9A4D-FBE4E20E466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85" name="Text Box 170">
          <a:extLst>
            <a:ext uri="{FF2B5EF4-FFF2-40B4-BE49-F238E27FC236}">
              <a16:creationId xmlns:a16="http://schemas.microsoft.com/office/drawing/2014/main" id="{5E8464B6-EE74-4C85-A43B-F5197012746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86" name="Text Box 171">
          <a:extLst>
            <a:ext uri="{FF2B5EF4-FFF2-40B4-BE49-F238E27FC236}">
              <a16:creationId xmlns:a16="http://schemas.microsoft.com/office/drawing/2014/main" id="{F7F943EB-E58D-403C-AFBC-FD7A5D1506D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87" name="Text Box 172">
          <a:extLst>
            <a:ext uri="{FF2B5EF4-FFF2-40B4-BE49-F238E27FC236}">
              <a16:creationId xmlns:a16="http://schemas.microsoft.com/office/drawing/2014/main" id="{2CAA9C68-40DA-4AB7-8D3C-0C412E9EA90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88" name="Text Box 173">
          <a:extLst>
            <a:ext uri="{FF2B5EF4-FFF2-40B4-BE49-F238E27FC236}">
              <a16:creationId xmlns:a16="http://schemas.microsoft.com/office/drawing/2014/main" id="{45610A90-024C-45F2-938F-E293035167B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89" name="Text Box 174">
          <a:extLst>
            <a:ext uri="{FF2B5EF4-FFF2-40B4-BE49-F238E27FC236}">
              <a16:creationId xmlns:a16="http://schemas.microsoft.com/office/drawing/2014/main" id="{DAF03A97-B929-47DC-8DBA-B6230697302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90" name="Text Box 175">
          <a:extLst>
            <a:ext uri="{FF2B5EF4-FFF2-40B4-BE49-F238E27FC236}">
              <a16:creationId xmlns:a16="http://schemas.microsoft.com/office/drawing/2014/main" id="{FAFF6042-404A-490C-94C9-6CA40F7C80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91" name="Text Box 176">
          <a:extLst>
            <a:ext uri="{FF2B5EF4-FFF2-40B4-BE49-F238E27FC236}">
              <a16:creationId xmlns:a16="http://schemas.microsoft.com/office/drawing/2014/main" id="{343F0886-A896-45FC-9B92-79D2861556A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92" name="Text Box 177">
          <a:extLst>
            <a:ext uri="{FF2B5EF4-FFF2-40B4-BE49-F238E27FC236}">
              <a16:creationId xmlns:a16="http://schemas.microsoft.com/office/drawing/2014/main" id="{47B37C44-5738-4AD2-AAE5-961C07030BF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93" name="Text Box 178">
          <a:extLst>
            <a:ext uri="{FF2B5EF4-FFF2-40B4-BE49-F238E27FC236}">
              <a16:creationId xmlns:a16="http://schemas.microsoft.com/office/drawing/2014/main" id="{36BC369C-386A-4D4A-AAF7-E1143103DB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94" name="Text Box 179">
          <a:extLst>
            <a:ext uri="{FF2B5EF4-FFF2-40B4-BE49-F238E27FC236}">
              <a16:creationId xmlns:a16="http://schemas.microsoft.com/office/drawing/2014/main" id="{63E54E1D-CB43-40EA-B3CB-96C22575D09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95" name="Text Box 180">
          <a:extLst>
            <a:ext uri="{FF2B5EF4-FFF2-40B4-BE49-F238E27FC236}">
              <a16:creationId xmlns:a16="http://schemas.microsoft.com/office/drawing/2014/main" id="{ACC401CC-1C89-4EA9-8716-37DF7A5ABAD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96" name="Text Box 181">
          <a:extLst>
            <a:ext uri="{FF2B5EF4-FFF2-40B4-BE49-F238E27FC236}">
              <a16:creationId xmlns:a16="http://schemas.microsoft.com/office/drawing/2014/main" id="{EBC73922-6A28-4616-BFEB-E013B5585B5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97" name="Text Box 182">
          <a:extLst>
            <a:ext uri="{FF2B5EF4-FFF2-40B4-BE49-F238E27FC236}">
              <a16:creationId xmlns:a16="http://schemas.microsoft.com/office/drawing/2014/main" id="{88B671C0-E705-49F2-AD32-759995357EA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98" name="Text Box 183">
          <a:extLst>
            <a:ext uri="{FF2B5EF4-FFF2-40B4-BE49-F238E27FC236}">
              <a16:creationId xmlns:a16="http://schemas.microsoft.com/office/drawing/2014/main" id="{52910C58-86EC-486D-85A7-B8C175B2CD3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299" name="Text Box 184">
          <a:extLst>
            <a:ext uri="{FF2B5EF4-FFF2-40B4-BE49-F238E27FC236}">
              <a16:creationId xmlns:a16="http://schemas.microsoft.com/office/drawing/2014/main" id="{703E159C-9D61-4672-9541-CE987F24C7A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00" name="Text Box 185">
          <a:extLst>
            <a:ext uri="{FF2B5EF4-FFF2-40B4-BE49-F238E27FC236}">
              <a16:creationId xmlns:a16="http://schemas.microsoft.com/office/drawing/2014/main" id="{63C2F979-B075-4F5C-8840-B2BA036165E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01" name="Text Box 186">
          <a:extLst>
            <a:ext uri="{FF2B5EF4-FFF2-40B4-BE49-F238E27FC236}">
              <a16:creationId xmlns:a16="http://schemas.microsoft.com/office/drawing/2014/main" id="{11A6EE25-CEA7-4B34-9C97-A8E14DD9722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02" name="Text Box 187">
          <a:extLst>
            <a:ext uri="{FF2B5EF4-FFF2-40B4-BE49-F238E27FC236}">
              <a16:creationId xmlns:a16="http://schemas.microsoft.com/office/drawing/2014/main" id="{F57AC403-1FA6-429E-9E38-6447853BEF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03" name="Text Box 188">
          <a:extLst>
            <a:ext uri="{FF2B5EF4-FFF2-40B4-BE49-F238E27FC236}">
              <a16:creationId xmlns:a16="http://schemas.microsoft.com/office/drawing/2014/main" id="{A569953B-325E-44CD-A6B5-5D6241B358B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04" name="Text Box 189">
          <a:extLst>
            <a:ext uri="{FF2B5EF4-FFF2-40B4-BE49-F238E27FC236}">
              <a16:creationId xmlns:a16="http://schemas.microsoft.com/office/drawing/2014/main" id="{DDB33BA0-D588-4711-90C9-9D8D22E7FC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05" name="Text Box 190">
          <a:extLst>
            <a:ext uri="{FF2B5EF4-FFF2-40B4-BE49-F238E27FC236}">
              <a16:creationId xmlns:a16="http://schemas.microsoft.com/office/drawing/2014/main" id="{1DC968FD-9F1C-4482-8915-3300728E37B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06" name="Text Box 191">
          <a:extLst>
            <a:ext uri="{FF2B5EF4-FFF2-40B4-BE49-F238E27FC236}">
              <a16:creationId xmlns:a16="http://schemas.microsoft.com/office/drawing/2014/main" id="{B940B054-F916-481F-AA79-49A2FB4E8DE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07" name="Text Box 192">
          <a:extLst>
            <a:ext uri="{FF2B5EF4-FFF2-40B4-BE49-F238E27FC236}">
              <a16:creationId xmlns:a16="http://schemas.microsoft.com/office/drawing/2014/main" id="{61ACA532-82A3-439B-850C-9230FB8C32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08" name="Text Box 193">
          <a:extLst>
            <a:ext uri="{FF2B5EF4-FFF2-40B4-BE49-F238E27FC236}">
              <a16:creationId xmlns:a16="http://schemas.microsoft.com/office/drawing/2014/main" id="{D94C3EB8-2BDA-40AB-82B7-7BCD4D2F8A3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09" name="Text Box 194">
          <a:extLst>
            <a:ext uri="{FF2B5EF4-FFF2-40B4-BE49-F238E27FC236}">
              <a16:creationId xmlns:a16="http://schemas.microsoft.com/office/drawing/2014/main" id="{CD6BD441-493F-4015-8A2E-F5B60066417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10" name="Text Box 195">
          <a:extLst>
            <a:ext uri="{FF2B5EF4-FFF2-40B4-BE49-F238E27FC236}">
              <a16:creationId xmlns:a16="http://schemas.microsoft.com/office/drawing/2014/main" id="{8D732049-9E07-41E8-8496-47B4104DA3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11" name="Text Box 196">
          <a:extLst>
            <a:ext uri="{FF2B5EF4-FFF2-40B4-BE49-F238E27FC236}">
              <a16:creationId xmlns:a16="http://schemas.microsoft.com/office/drawing/2014/main" id="{F4135FDB-AB7D-4774-9251-05E34460275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12" name="Text Box 197">
          <a:extLst>
            <a:ext uri="{FF2B5EF4-FFF2-40B4-BE49-F238E27FC236}">
              <a16:creationId xmlns:a16="http://schemas.microsoft.com/office/drawing/2014/main" id="{A532DAC3-F102-4488-8C31-B1420A6C936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13" name="Text Box 198">
          <a:extLst>
            <a:ext uri="{FF2B5EF4-FFF2-40B4-BE49-F238E27FC236}">
              <a16:creationId xmlns:a16="http://schemas.microsoft.com/office/drawing/2014/main" id="{0A9D3235-C403-4AA4-A675-1E955EA5B1F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14" name="Text Box 199">
          <a:extLst>
            <a:ext uri="{FF2B5EF4-FFF2-40B4-BE49-F238E27FC236}">
              <a16:creationId xmlns:a16="http://schemas.microsoft.com/office/drawing/2014/main" id="{6C053258-34B5-4FD0-A8F5-7811F7AACA4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15" name="Text Box 200">
          <a:extLst>
            <a:ext uri="{FF2B5EF4-FFF2-40B4-BE49-F238E27FC236}">
              <a16:creationId xmlns:a16="http://schemas.microsoft.com/office/drawing/2014/main" id="{7EB7FD06-5062-4ABB-B562-94D8EF026B8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16" name="Text Box 201">
          <a:extLst>
            <a:ext uri="{FF2B5EF4-FFF2-40B4-BE49-F238E27FC236}">
              <a16:creationId xmlns:a16="http://schemas.microsoft.com/office/drawing/2014/main" id="{BEF285CC-52F0-4CEE-B015-84B551D6622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17" name="Text Box 202">
          <a:extLst>
            <a:ext uri="{FF2B5EF4-FFF2-40B4-BE49-F238E27FC236}">
              <a16:creationId xmlns:a16="http://schemas.microsoft.com/office/drawing/2014/main" id="{D34909BB-D19D-48F8-94DD-C499735E600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18" name="Text Box 203">
          <a:extLst>
            <a:ext uri="{FF2B5EF4-FFF2-40B4-BE49-F238E27FC236}">
              <a16:creationId xmlns:a16="http://schemas.microsoft.com/office/drawing/2014/main" id="{A9C9E142-CB26-478C-AC62-499C579ABFB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19" name="Text Box 204">
          <a:extLst>
            <a:ext uri="{FF2B5EF4-FFF2-40B4-BE49-F238E27FC236}">
              <a16:creationId xmlns:a16="http://schemas.microsoft.com/office/drawing/2014/main" id="{E806827F-F172-47DD-9CE1-53DB1B5453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20" name="Text Box 205">
          <a:extLst>
            <a:ext uri="{FF2B5EF4-FFF2-40B4-BE49-F238E27FC236}">
              <a16:creationId xmlns:a16="http://schemas.microsoft.com/office/drawing/2014/main" id="{2D81D264-4113-4C75-8C6C-C3F623CD5A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21" name="Text Box 206">
          <a:extLst>
            <a:ext uri="{FF2B5EF4-FFF2-40B4-BE49-F238E27FC236}">
              <a16:creationId xmlns:a16="http://schemas.microsoft.com/office/drawing/2014/main" id="{A549EC05-1753-4D1F-8684-244532BF7BD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22" name="Text Box 207">
          <a:extLst>
            <a:ext uri="{FF2B5EF4-FFF2-40B4-BE49-F238E27FC236}">
              <a16:creationId xmlns:a16="http://schemas.microsoft.com/office/drawing/2014/main" id="{5D1E9878-FC45-43BD-B4DE-E7B14B5C58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23" name="Text Box 208">
          <a:extLst>
            <a:ext uri="{FF2B5EF4-FFF2-40B4-BE49-F238E27FC236}">
              <a16:creationId xmlns:a16="http://schemas.microsoft.com/office/drawing/2014/main" id="{05A4A947-9B6B-4825-BC96-165B22572F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24" name="Text Box 209">
          <a:extLst>
            <a:ext uri="{FF2B5EF4-FFF2-40B4-BE49-F238E27FC236}">
              <a16:creationId xmlns:a16="http://schemas.microsoft.com/office/drawing/2014/main" id="{2846CA7F-F5B7-4625-868F-46814FA88E0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25" name="Text Box 210">
          <a:extLst>
            <a:ext uri="{FF2B5EF4-FFF2-40B4-BE49-F238E27FC236}">
              <a16:creationId xmlns:a16="http://schemas.microsoft.com/office/drawing/2014/main" id="{76AC09DE-9B8F-43C9-8BE3-E40E93692A2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26" name="Text Box 211">
          <a:extLst>
            <a:ext uri="{FF2B5EF4-FFF2-40B4-BE49-F238E27FC236}">
              <a16:creationId xmlns:a16="http://schemas.microsoft.com/office/drawing/2014/main" id="{0F6E0208-DC94-4B10-8058-C5B24487151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27" name="Text Box 212">
          <a:extLst>
            <a:ext uri="{FF2B5EF4-FFF2-40B4-BE49-F238E27FC236}">
              <a16:creationId xmlns:a16="http://schemas.microsoft.com/office/drawing/2014/main" id="{EB99A3CB-F888-4832-92FE-B87C8C9618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28" name="Text Box 213">
          <a:extLst>
            <a:ext uri="{FF2B5EF4-FFF2-40B4-BE49-F238E27FC236}">
              <a16:creationId xmlns:a16="http://schemas.microsoft.com/office/drawing/2014/main" id="{CFBC3762-3AFD-4AA9-8C44-F1AE2EDBDE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29" name="Text Box 214">
          <a:extLst>
            <a:ext uri="{FF2B5EF4-FFF2-40B4-BE49-F238E27FC236}">
              <a16:creationId xmlns:a16="http://schemas.microsoft.com/office/drawing/2014/main" id="{95DCD443-FA9C-4130-ACC5-9C63EE887DC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30" name="Text Box 215">
          <a:extLst>
            <a:ext uri="{FF2B5EF4-FFF2-40B4-BE49-F238E27FC236}">
              <a16:creationId xmlns:a16="http://schemas.microsoft.com/office/drawing/2014/main" id="{BEBE6A43-9894-45EF-9AD3-E68148B8CB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31" name="Text Box 216">
          <a:extLst>
            <a:ext uri="{FF2B5EF4-FFF2-40B4-BE49-F238E27FC236}">
              <a16:creationId xmlns:a16="http://schemas.microsoft.com/office/drawing/2014/main" id="{85B8FEDC-3E13-4E67-9BD4-E5E181713DD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32" name="Text Box 217">
          <a:extLst>
            <a:ext uri="{FF2B5EF4-FFF2-40B4-BE49-F238E27FC236}">
              <a16:creationId xmlns:a16="http://schemas.microsoft.com/office/drawing/2014/main" id="{AEBAB2FB-474D-4669-A8AE-2F52B65460E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33" name="Text Box 218">
          <a:extLst>
            <a:ext uri="{FF2B5EF4-FFF2-40B4-BE49-F238E27FC236}">
              <a16:creationId xmlns:a16="http://schemas.microsoft.com/office/drawing/2014/main" id="{DE25C7FA-12FE-4405-8C46-E7F768EA501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34" name="Text Box 219">
          <a:extLst>
            <a:ext uri="{FF2B5EF4-FFF2-40B4-BE49-F238E27FC236}">
              <a16:creationId xmlns:a16="http://schemas.microsoft.com/office/drawing/2014/main" id="{651D8C21-8EED-483A-ACE4-5726C58BF49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35" name="Text Box 220">
          <a:extLst>
            <a:ext uri="{FF2B5EF4-FFF2-40B4-BE49-F238E27FC236}">
              <a16:creationId xmlns:a16="http://schemas.microsoft.com/office/drawing/2014/main" id="{F8CC4088-4AC8-4D4E-AEC0-C1D3F9F3F6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36" name="Text Box 221">
          <a:extLst>
            <a:ext uri="{FF2B5EF4-FFF2-40B4-BE49-F238E27FC236}">
              <a16:creationId xmlns:a16="http://schemas.microsoft.com/office/drawing/2014/main" id="{E70627E6-BAC3-4179-88A8-B485106317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37" name="Text Box 222">
          <a:extLst>
            <a:ext uri="{FF2B5EF4-FFF2-40B4-BE49-F238E27FC236}">
              <a16:creationId xmlns:a16="http://schemas.microsoft.com/office/drawing/2014/main" id="{7C968349-8140-4E1F-AA1B-57F0AB960F7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38" name="Text Box 223">
          <a:extLst>
            <a:ext uri="{FF2B5EF4-FFF2-40B4-BE49-F238E27FC236}">
              <a16:creationId xmlns:a16="http://schemas.microsoft.com/office/drawing/2014/main" id="{F1C40901-53AC-47E4-92B8-058F5EC0776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39" name="Text Box 224">
          <a:extLst>
            <a:ext uri="{FF2B5EF4-FFF2-40B4-BE49-F238E27FC236}">
              <a16:creationId xmlns:a16="http://schemas.microsoft.com/office/drawing/2014/main" id="{F342EDD5-A894-4D28-87EC-CAE4C029D92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40" name="Text Box 225">
          <a:extLst>
            <a:ext uri="{FF2B5EF4-FFF2-40B4-BE49-F238E27FC236}">
              <a16:creationId xmlns:a16="http://schemas.microsoft.com/office/drawing/2014/main" id="{79DD41AE-05E5-40D2-B0DD-BDE9C9311E3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41" name="Text Box 226">
          <a:extLst>
            <a:ext uri="{FF2B5EF4-FFF2-40B4-BE49-F238E27FC236}">
              <a16:creationId xmlns:a16="http://schemas.microsoft.com/office/drawing/2014/main" id="{C333066C-9C3E-4C55-9A65-4F55EFC77AD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42" name="Text Box 227">
          <a:extLst>
            <a:ext uri="{FF2B5EF4-FFF2-40B4-BE49-F238E27FC236}">
              <a16:creationId xmlns:a16="http://schemas.microsoft.com/office/drawing/2014/main" id="{36D1BB17-330F-4F4C-B0B7-086AFE2520C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43" name="Text Box 228">
          <a:extLst>
            <a:ext uri="{FF2B5EF4-FFF2-40B4-BE49-F238E27FC236}">
              <a16:creationId xmlns:a16="http://schemas.microsoft.com/office/drawing/2014/main" id="{800843F2-69FC-4E18-A1B6-B1B7DD2B48D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44" name="Text Box 229">
          <a:extLst>
            <a:ext uri="{FF2B5EF4-FFF2-40B4-BE49-F238E27FC236}">
              <a16:creationId xmlns:a16="http://schemas.microsoft.com/office/drawing/2014/main" id="{F643FDF2-FE06-4D96-B7E6-878CA659B46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45" name="Text Box 230">
          <a:extLst>
            <a:ext uri="{FF2B5EF4-FFF2-40B4-BE49-F238E27FC236}">
              <a16:creationId xmlns:a16="http://schemas.microsoft.com/office/drawing/2014/main" id="{70A1AABA-A962-441B-9087-2E9F9ABC99B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46" name="Text Box 231">
          <a:extLst>
            <a:ext uri="{FF2B5EF4-FFF2-40B4-BE49-F238E27FC236}">
              <a16:creationId xmlns:a16="http://schemas.microsoft.com/office/drawing/2014/main" id="{2269219B-DE6D-42B7-83C7-35739767F07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47" name="Text Box 232">
          <a:extLst>
            <a:ext uri="{FF2B5EF4-FFF2-40B4-BE49-F238E27FC236}">
              <a16:creationId xmlns:a16="http://schemas.microsoft.com/office/drawing/2014/main" id="{69F6492B-84FF-41C7-96F1-87A027E054F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48" name="Text Box 233">
          <a:extLst>
            <a:ext uri="{FF2B5EF4-FFF2-40B4-BE49-F238E27FC236}">
              <a16:creationId xmlns:a16="http://schemas.microsoft.com/office/drawing/2014/main" id="{19F8176A-CD0C-4E2B-966F-14ABE779F80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49" name="Text Box 234">
          <a:extLst>
            <a:ext uri="{FF2B5EF4-FFF2-40B4-BE49-F238E27FC236}">
              <a16:creationId xmlns:a16="http://schemas.microsoft.com/office/drawing/2014/main" id="{71D5CFE6-8AB8-49FB-9C9C-ACEB929229C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50" name="Text Box 235">
          <a:extLst>
            <a:ext uri="{FF2B5EF4-FFF2-40B4-BE49-F238E27FC236}">
              <a16:creationId xmlns:a16="http://schemas.microsoft.com/office/drawing/2014/main" id="{F591D6B6-EB1C-4B65-8F6E-021591E662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51" name="Text Box 236">
          <a:extLst>
            <a:ext uri="{FF2B5EF4-FFF2-40B4-BE49-F238E27FC236}">
              <a16:creationId xmlns:a16="http://schemas.microsoft.com/office/drawing/2014/main" id="{39D96FB3-6A9D-4C0C-BFF7-BA2FE6AED8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52" name="Text Box 237">
          <a:extLst>
            <a:ext uri="{FF2B5EF4-FFF2-40B4-BE49-F238E27FC236}">
              <a16:creationId xmlns:a16="http://schemas.microsoft.com/office/drawing/2014/main" id="{E5156446-5D97-4F1B-B980-EA130D8A630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53" name="Text Box 238">
          <a:extLst>
            <a:ext uri="{FF2B5EF4-FFF2-40B4-BE49-F238E27FC236}">
              <a16:creationId xmlns:a16="http://schemas.microsoft.com/office/drawing/2014/main" id="{1DD3B08F-13B4-4C27-9F87-0024B517CA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54" name="Text Box 239">
          <a:extLst>
            <a:ext uri="{FF2B5EF4-FFF2-40B4-BE49-F238E27FC236}">
              <a16:creationId xmlns:a16="http://schemas.microsoft.com/office/drawing/2014/main" id="{F81467A7-E99F-4F48-BBFC-0BDB4FAAC44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55" name="Text Box 240">
          <a:extLst>
            <a:ext uri="{FF2B5EF4-FFF2-40B4-BE49-F238E27FC236}">
              <a16:creationId xmlns:a16="http://schemas.microsoft.com/office/drawing/2014/main" id="{6B6ED905-555B-41B5-BDBF-E02F12AE6B1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56" name="Text Box 241">
          <a:extLst>
            <a:ext uri="{FF2B5EF4-FFF2-40B4-BE49-F238E27FC236}">
              <a16:creationId xmlns:a16="http://schemas.microsoft.com/office/drawing/2014/main" id="{BF29BCB1-7397-421E-A03E-1645DADB187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57" name="Text Box 242">
          <a:extLst>
            <a:ext uri="{FF2B5EF4-FFF2-40B4-BE49-F238E27FC236}">
              <a16:creationId xmlns:a16="http://schemas.microsoft.com/office/drawing/2014/main" id="{27025EDF-61F6-45DD-BD25-C70E75C2494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58" name="Text Box 243">
          <a:extLst>
            <a:ext uri="{FF2B5EF4-FFF2-40B4-BE49-F238E27FC236}">
              <a16:creationId xmlns:a16="http://schemas.microsoft.com/office/drawing/2014/main" id="{1817F787-603E-4145-8856-804F271AE7D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59" name="Text Box 244">
          <a:extLst>
            <a:ext uri="{FF2B5EF4-FFF2-40B4-BE49-F238E27FC236}">
              <a16:creationId xmlns:a16="http://schemas.microsoft.com/office/drawing/2014/main" id="{2DE684D7-B010-41C0-A80D-66772E02346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60" name="Text Box 245">
          <a:extLst>
            <a:ext uri="{FF2B5EF4-FFF2-40B4-BE49-F238E27FC236}">
              <a16:creationId xmlns:a16="http://schemas.microsoft.com/office/drawing/2014/main" id="{3947CE3F-53B9-4F23-A8B2-6FDE97F3D1C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61" name="Text Box 246">
          <a:extLst>
            <a:ext uri="{FF2B5EF4-FFF2-40B4-BE49-F238E27FC236}">
              <a16:creationId xmlns:a16="http://schemas.microsoft.com/office/drawing/2014/main" id="{C55BEA38-7306-4D2E-BF23-95FC1C94BB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62" name="Text Box 247">
          <a:extLst>
            <a:ext uri="{FF2B5EF4-FFF2-40B4-BE49-F238E27FC236}">
              <a16:creationId xmlns:a16="http://schemas.microsoft.com/office/drawing/2014/main" id="{8AE73B38-C193-4EBD-BFF1-5D7E59419F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63" name="Text Box 248">
          <a:extLst>
            <a:ext uri="{FF2B5EF4-FFF2-40B4-BE49-F238E27FC236}">
              <a16:creationId xmlns:a16="http://schemas.microsoft.com/office/drawing/2014/main" id="{8A9819F6-E8E7-41F1-B8E9-5F3F75296BB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64" name="Text Box 249">
          <a:extLst>
            <a:ext uri="{FF2B5EF4-FFF2-40B4-BE49-F238E27FC236}">
              <a16:creationId xmlns:a16="http://schemas.microsoft.com/office/drawing/2014/main" id="{B453289C-8EF1-469E-966E-33771AD1C8B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65" name="Text Box 250">
          <a:extLst>
            <a:ext uri="{FF2B5EF4-FFF2-40B4-BE49-F238E27FC236}">
              <a16:creationId xmlns:a16="http://schemas.microsoft.com/office/drawing/2014/main" id="{E43CDFBA-BB2A-4325-8BC3-A3F27D016A0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66" name="Text Box 251">
          <a:extLst>
            <a:ext uri="{FF2B5EF4-FFF2-40B4-BE49-F238E27FC236}">
              <a16:creationId xmlns:a16="http://schemas.microsoft.com/office/drawing/2014/main" id="{109D87B1-AB2A-4300-B35B-D3FEA403187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67" name="Text Box 252">
          <a:extLst>
            <a:ext uri="{FF2B5EF4-FFF2-40B4-BE49-F238E27FC236}">
              <a16:creationId xmlns:a16="http://schemas.microsoft.com/office/drawing/2014/main" id="{555CA4A3-1E92-46BA-BD52-848650C78B6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68" name="Text Box 253">
          <a:extLst>
            <a:ext uri="{FF2B5EF4-FFF2-40B4-BE49-F238E27FC236}">
              <a16:creationId xmlns:a16="http://schemas.microsoft.com/office/drawing/2014/main" id="{C44CAC43-3B23-4F3C-8322-D2429FB5F73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69" name="Text Box 254">
          <a:extLst>
            <a:ext uri="{FF2B5EF4-FFF2-40B4-BE49-F238E27FC236}">
              <a16:creationId xmlns:a16="http://schemas.microsoft.com/office/drawing/2014/main" id="{F39F90C5-EA98-4BC4-B8A8-74363281485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70" name="Text Box 255">
          <a:extLst>
            <a:ext uri="{FF2B5EF4-FFF2-40B4-BE49-F238E27FC236}">
              <a16:creationId xmlns:a16="http://schemas.microsoft.com/office/drawing/2014/main" id="{E1A0307D-DD1E-4610-AB22-1B896348063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71" name="Text Box 256">
          <a:extLst>
            <a:ext uri="{FF2B5EF4-FFF2-40B4-BE49-F238E27FC236}">
              <a16:creationId xmlns:a16="http://schemas.microsoft.com/office/drawing/2014/main" id="{B4497F62-60F1-4389-B6A2-8470414AF1E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72" name="Text Box 257">
          <a:extLst>
            <a:ext uri="{FF2B5EF4-FFF2-40B4-BE49-F238E27FC236}">
              <a16:creationId xmlns:a16="http://schemas.microsoft.com/office/drawing/2014/main" id="{24B01DA8-FF69-43F7-99A3-C7F7C07B73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73" name="Text Box 258">
          <a:extLst>
            <a:ext uri="{FF2B5EF4-FFF2-40B4-BE49-F238E27FC236}">
              <a16:creationId xmlns:a16="http://schemas.microsoft.com/office/drawing/2014/main" id="{18DF8470-B287-4129-9783-B187C11A2E8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74" name="Text Box 259">
          <a:extLst>
            <a:ext uri="{FF2B5EF4-FFF2-40B4-BE49-F238E27FC236}">
              <a16:creationId xmlns:a16="http://schemas.microsoft.com/office/drawing/2014/main" id="{9CBA323F-F876-41B2-981B-107D574AFE6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75" name="Text Box 260">
          <a:extLst>
            <a:ext uri="{FF2B5EF4-FFF2-40B4-BE49-F238E27FC236}">
              <a16:creationId xmlns:a16="http://schemas.microsoft.com/office/drawing/2014/main" id="{DEB3987B-DEF6-418B-AC13-1BE3C474AE5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76" name="Text Box 261">
          <a:extLst>
            <a:ext uri="{FF2B5EF4-FFF2-40B4-BE49-F238E27FC236}">
              <a16:creationId xmlns:a16="http://schemas.microsoft.com/office/drawing/2014/main" id="{5E87C203-CAC5-4F43-A0C0-8EA390B17A0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77" name="Text Box 262">
          <a:extLst>
            <a:ext uri="{FF2B5EF4-FFF2-40B4-BE49-F238E27FC236}">
              <a16:creationId xmlns:a16="http://schemas.microsoft.com/office/drawing/2014/main" id="{F0E778DA-BCE2-405D-A5E2-C67B1667928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78" name="Text Box 263">
          <a:extLst>
            <a:ext uri="{FF2B5EF4-FFF2-40B4-BE49-F238E27FC236}">
              <a16:creationId xmlns:a16="http://schemas.microsoft.com/office/drawing/2014/main" id="{4E248E7C-2204-4787-AA7D-2ED9391BDBD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79" name="Text Box 264">
          <a:extLst>
            <a:ext uri="{FF2B5EF4-FFF2-40B4-BE49-F238E27FC236}">
              <a16:creationId xmlns:a16="http://schemas.microsoft.com/office/drawing/2014/main" id="{77F18A7F-D90F-4850-B395-592BE85AE57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80" name="Text Box 265">
          <a:extLst>
            <a:ext uri="{FF2B5EF4-FFF2-40B4-BE49-F238E27FC236}">
              <a16:creationId xmlns:a16="http://schemas.microsoft.com/office/drawing/2014/main" id="{33D97818-32B5-448C-B9B1-0FD071ED8F9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81" name="Text Box 266">
          <a:extLst>
            <a:ext uri="{FF2B5EF4-FFF2-40B4-BE49-F238E27FC236}">
              <a16:creationId xmlns:a16="http://schemas.microsoft.com/office/drawing/2014/main" id="{F827467B-8BD0-4B22-833D-3806659418C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82" name="Text Box 267">
          <a:extLst>
            <a:ext uri="{FF2B5EF4-FFF2-40B4-BE49-F238E27FC236}">
              <a16:creationId xmlns:a16="http://schemas.microsoft.com/office/drawing/2014/main" id="{0EAD2E69-1F21-4C9D-962A-7DF2AC848A8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83" name="Text Box 268">
          <a:extLst>
            <a:ext uri="{FF2B5EF4-FFF2-40B4-BE49-F238E27FC236}">
              <a16:creationId xmlns:a16="http://schemas.microsoft.com/office/drawing/2014/main" id="{23030F1D-FB10-4057-B700-C800FEC013C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84" name="Text Box 269">
          <a:extLst>
            <a:ext uri="{FF2B5EF4-FFF2-40B4-BE49-F238E27FC236}">
              <a16:creationId xmlns:a16="http://schemas.microsoft.com/office/drawing/2014/main" id="{95D43E39-271F-4524-B39E-F906D3A2ED8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85" name="Text Box 270">
          <a:extLst>
            <a:ext uri="{FF2B5EF4-FFF2-40B4-BE49-F238E27FC236}">
              <a16:creationId xmlns:a16="http://schemas.microsoft.com/office/drawing/2014/main" id="{5ECE171A-0C1F-43EB-A121-FEE0BCC449F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86" name="Text Box 271">
          <a:extLst>
            <a:ext uri="{FF2B5EF4-FFF2-40B4-BE49-F238E27FC236}">
              <a16:creationId xmlns:a16="http://schemas.microsoft.com/office/drawing/2014/main" id="{A5F55AFC-E7B2-47EF-9E2C-953C11EBE47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87" name="Text Box 272">
          <a:extLst>
            <a:ext uri="{FF2B5EF4-FFF2-40B4-BE49-F238E27FC236}">
              <a16:creationId xmlns:a16="http://schemas.microsoft.com/office/drawing/2014/main" id="{CC5557FA-1575-4504-AF5F-7D6A2CE3131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88" name="Text Box 273">
          <a:extLst>
            <a:ext uri="{FF2B5EF4-FFF2-40B4-BE49-F238E27FC236}">
              <a16:creationId xmlns:a16="http://schemas.microsoft.com/office/drawing/2014/main" id="{A4E549CE-6D5C-4145-95B5-14906D1A70E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89" name="Text Box 274">
          <a:extLst>
            <a:ext uri="{FF2B5EF4-FFF2-40B4-BE49-F238E27FC236}">
              <a16:creationId xmlns:a16="http://schemas.microsoft.com/office/drawing/2014/main" id="{06ECCABA-65FE-4D46-84F4-1C6816D22C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90" name="Text Box 275">
          <a:extLst>
            <a:ext uri="{FF2B5EF4-FFF2-40B4-BE49-F238E27FC236}">
              <a16:creationId xmlns:a16="http://schemas.microsoft.com/office/drawing/2014/main" id="{5BB2F9E7-807B-45EE-B02E-F66BCD56F6D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91" name="Text Box 276">
          <a:extLst>
            <a:ext uri="{FF2B5EF4-FFF2-40B4-BE49-F238E27FC236}">
              <a16:creationId xmlns:a16="http://schemas.microsoft.com/office/drawing/2014/main" id="{9DF9096B-9B49-40FC-9F0C-4CD18143531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92" name="Text Box 277">
          <a:extLst>
            <a:ext uri="{FF2B5EF4-FFF2-40B4-BE49-F238E27FC236}">
              <a16:creationId xmlns:a16="http://schemas.microsoft.com/office/drawing/2014/main" id="{9A9D1B92-9169-4761-A70C-95F6319C0E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93" name="Text Box 278">
          <a:extLst>
            <a:ext uri="{FF2B5EF4-FFF2-40B4-BE49-F238E27FC236}">
              <a16:creationId xmlns:a16="http://schemas.microsoft.com/office/drawing/2014/main" id="{484770E2-D151-4691-87F2-477D453D0CF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94" name="Text Box 279">
          <a:extLst>
            <a:ext uri="{FF2B5EF4-FFF2-40B4-BE49-F238E27FC236}">
              <a16:creationId xmlns:a16="http://schemas.microsoft.com/office/drawing/2014/main" id="{CF1B01E6-EB08-47F0-84FB-859EAF8A018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95" name="Text Box 280">
          <a:extLst>
            <a:ext uri="{FF2B5EF4-FFF2-40B4-BE49-F238E27FC236}">
              <a16:creationId xmlns:a16="http://schemas.microsoft.com/office/drawing/2014/main" id="{337D71C2-2AF5-4EBD-92F0-BB0D377C4D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96" name="Text Box 281">
          <a:extLst>
            <a:ext uri="{FF2B5EF4-FFF2-40B4-BE49-F238E27FC236}">
              <a16:creationId xmlns:a16="http://schemas.microsoft.com/office/drawing/2014/main" id="{C4D30219-84CE-432E-A3CE-76B2446BCBF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97" name="Text Box 282">
          <a:extLst>
            <a:ext uri="{FF2B5EF4-FFF2-40B4-BE49-F238E27FC236}">
              <a16:creationId xmlns:a16="http://schemas.microsoft.com/office/drawing/2014/main" id="{1C3A57F2-F4CD-4A0F-B568-7D25E9FF45A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98" name="Text Box 283">
          <a:extLst>
            <a:ext uri="{FF2B5EF4-FFF2-40B4-BE49-F238E27FC236}">
              <a16:creationId xmlns:a16="http://schemas.microsoft.com/office/drawing/2014/main" id="{B930972D-5B83-4A03-A9B1-39F4E0BC890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399" name="Text Box 284">
          <a:extLst>
            <a:ext uri="{FF2B5EF4-FFF2-40B4-BE49-F238E27FC236}">
              <a16:creationId xmlns:a16="http://schemas.microsoft.com/office/drawing/2014/main" id="{6B6B0616-C044-4576-BB58-F3C9825709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00" name="Text Box 285">
          <a:extLst>
            <a:ext uri="{FF2B5EF4-FFF2-40B4-BE49-F238E27FC236}">
              <a16:creationId xmlns:a16="http://schemas.microsoft.com/office/drawing/2014/main" id="{6176CBC5-21CE-4268-8E96-D76783F64E1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01" name="Text Box 286">
          <a:extLst>
            <a:ext uri="{FF2B5EF4-FFF2-40B4-BE49-F238E27FC236}">
              <a16:creationId xmlns:a16="http://schemas.microsoft.com/office/drawing/2014/main" id="{C816E498-F930-499E-897B-572389376BE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02" name="Text Box 287">
          <a:extLst>
            <a:ext uri="{FF2B5EF4-FFF2-40B4-BE49-F238E27FC236}">
              <a16:creationId xmlns:a16="http://schemas.microsoft.com/office/drawing/2014/main" id="{DB66BE87-8A1A-4112-87CF-1160334297B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03" name="Text Box 288">
          <a:extLst>
            <a:ext uri="{FF2B5EF4-FFF2-40B4-BE49-F238E27FC236}">
              <a16:creationId xmlns:a16="http://schemas.microsoft.com/office/drawing/2014/main" id="{711672DA-8EF1-4B99-BE4D-95808B429DE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04" name="Text Box 289">
          <a:extLst>
            <a:ext uri="{FF2B5EF4-FFF2-40B4-BE49-F238E27FC236}">
              <a16:creationId xmlns:a16="http://schemas.microsoft.com/office/drawing/2014/main" id="{A8C563F4-846D-46A2-AE0F-1AA59B7760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05" name="Text Box 290">
          <a:extLst>
            <a:ext uri="{FF2B5EF4-FFF2-40B4-BE49-F238E27FC236}">
              <a16:creationId xmlns:a16="http://schemas.microsoft.com/office/drawing/2014/main" id="{823FC52A-2958-4D32-B98D-CC848DF10A1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06" name="Text Box 291">
          <a:extLst>
            <a:ext uri="{FF2B5EF4-FFF2-40B4-BE49-F238E27FC236}">
              <a16:creationId xmlns:a16="http://schemas.microsoft.com/office/drawing/2014/main" id="{06431F64-562F-4863-9F5D-264722017E4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07" name="Text Box 292">
          <a:extLst>
            <a:ext uri="{FF2B5EF4-FFF2-40B4-BE49-F238E27FC236}">
              <a16:creationId xmlns:a16="http://schemas.microsoft.com/office/drawing/2014/main" id="{C5C9D199-6E4F-4BC1-B56E-BDF08909D91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08" name="Text Box 293">
          <a:extLst>
            <a:ext uri="{FF2B5EF4-FFF2-40B4-BE49-F238E27FC236}">
              <a16:creationId xmlns:a16="http://schemas.microsoft.com/office/drawing/2014/main" id="{63E86164-B20F-43B8-BF1C-EF95731636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09" name="Text Box 294">
          <a:extLst>
            <a:ext uri="{FF2B5EF4-FFF2-40B4-BE49-F238E27FC236}">
              <a16:creationId xmlns:a16="http://schemas.microsoft.com/office/drawing/2014/main" id="{39362D7B-FBF4-4AA8-AAA8-CCDCEBCA940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10" name="Text Box 295">
          <a:extLst>
            <a:ext uri="{FF2B5EF4-FFF2-40B4-BE49-F238E27FC236}">
              <a16:creationId xmlns:a16="http://schemas.microsoft.com/office/drawing/2014/main" id="{39868D68-6BE0-4DA6-BACD-CFC53F5C6B4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11" name="Text Box 296">
          <a:extLst>
            <a:ext uri="{FF2B5EF4-FFF2-40B4-BE49-F238E27FC236}">
              <a16:creationId xmlns:a16="http://schemas.microsoft.com/office/drawing/2014/main" id="{6652BF18-6A69-4C93-9362-ED6CCDEA981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12" name="Text Box 297">
          <a:extLst>
            <a:ext uri="{FF2B5EF4-FFF2-40B4-BE49-F238E27FC236}">
              <a16:creationId xmlns:a16="http://schemas.microsoft.com/office/drawing/2014/main" id="{BC6D05AF-7622-4117-98FD-6B8735BEFC4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13" name="Text Box 298">
          <a:extLst>
            <a:ext uri="{FF2B5EF4-FFF2-40B4-BE49-F238E27FC236}">
              <a16:creationId xmlns:a16="http://schemas.microsoft.com/office/drawing/2014/main" id="{38547F70-10C0-4E35-8F37-554EE366270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14" name="Text Box 299">
          <a:extLst>
            <a:ext uri="{FF2B5EF4-FFF2-40B4-BE49-F238E27FC236}">
              <a16:creationId xmlns:a16="http://schemas.microsoft.com/office/drawing/2014/main" id="{97FBF9D0-69E0-4725-85E1-BE386F09193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15" name="Text Box 300">
          <a:extLst>
            <a:ext uri="{FF2B5EF4-FFF2-40B4-BE49-F238E27FC236}">
              <a16:creationId xmlns:a16="http://schemas.microsoft.com/office/drawing/2014/main" id="{F5754F68-A636-4F99-A459-E070595D7F3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16" name="Text Box 301">
          <a:extLst>
            <a:ext uri="{FF2B5EF4-FFF2-40B4-BE49-F238E27FC236}">
              <a16:creationId xmlns:a16="http://schemas.microsoft.com/office/drawing/2014/main" id="{3E79A738-E28E-4F8C-A9B3-20778C6DE79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17" name="Text Box 302">
          <a:extLst>
            <a:ext uri="{FF2B5EF4-FFF2-40B4-BE49-F238E27FC236}">
              <a16:creationId xmlns:a16="http://schemas.microsoft.com/office/drawing/2014/main" id="{B350BB32-A3F8-4C2F-874F-6DC52F7AB77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18" name="Text Box 303">
          <a:extLst>
            <a:ext uri="{FF2B5EF4-FFF2-40B4-BE49-F238E27FC236}">
              <a16:creationId xmlns:a16="http://schemas.microsoft.com/office/drawing/2014/main" id="{4816F136-89D7-40FC-AD2A-023F6E2208D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19" name="Text Box 304">
          <a:extLst>
            <a:ext uri="{FF2B5EF4-FFF2-40B4-BE49-F238E27FC236}">
              <a16:creationId xmlns:a16="http://schemas.microsoft.com/office/drawing/2014/main" id="{7A936389-BE10-49E8-9EF8-0C0FFBFCE6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20" name="Text Box 305">
          <a:extLst>
            <a:ext uri="{FF2B5EF4-FFF2-40B4-BE49-F238E27FC236}">
              <a16:creationId xmlns:a16="http://schemas.microsoft.com/office/drawing/2014/main" id="{ACD1B720-6BA2-481D-A314-045AC803274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21" name="Text Box 306">
          <a:extLst>
            <a:ext uri="{FF2B5EF4-FFF2-40B4-BE49-F238E27FC236}">
              <a16:creationId xmlns:a16="http://schemas.microsoft.com/office/drawing/2014/main" id="{1F64DD65-0275-4C74-9772-BF3AF593EB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22" name="Text Box 307">
          <a:extLst>
            <a:ext uri="{FF2B5EF4-FFF2-40B4-BE49-F238E27FC236}">
              <a16:creationId xmlns:a16="http://schemas.microsoft.com/office/drawing/2014/main" id="{5166C8C6-ED88-4114-8C1E-F1EFD32CE61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23" name="Text Box 308">
          <a:extLst>
            <a:ext uri="{FF2B5EF4-FFF2-40B4-BE49-F238E27FC236}">
              <a16:creationId xmlns:a16="http://schemas.microsoft.com/office/drawing/2014/main" id="{CF583D94-8D41-46C1-ACC8-A8787B16017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24" name="Text Box 309">
          <a:extLst>
            <a:ext uri="{FF2B5EF4-FFF2-40B4-BE49-F238E27FC236}">
              <a16:creationId xmlns:a16="http://schemas.microsoft.com/office/drawing/2014/main" id="{9681F35D-CCE2-4DBD-BDFB-5D15B7F451B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25" name="Text Box 310">
          <a:extLst>
            <a:ext uri="{FF2B5EF4-FFF2-40B4-BE49-F238E27FC236}">
              <a16:creationId xmlns:a16="http://schemas.microsoft.com/office/drawing/2014/main" id="{EE9524EE-3D79-44E4-8855-4079BE7CB70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26" name="Text Box 311">
          <a:extLst>
            <a:ext uri="{FF2B5EF4-FFF2-40B4-BE49-F238E27FC236}">
              <a16:creationId xmlns:a16="http://schemas.microsoft.com/office/drawing/2014/main" id="{A2920630-E7A3-4F7E-9A97-3A876F2A3D1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27" name="Text Box 312">
          <a:extLst>
            <a:ext uri="{FF2B5EF4-FFF2-40B4-BE49-F238E27FC236}">
              <a16:creationId xmlns:a16="http://schemas.microsoft.com/office/drawing/2014/main" id="{721A7D0B-2794-4DFE-97DE-82733D60D4E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28" name="Text Box 313">
          <a:extLst>
            <a:ext uri="{FF2B5EF4-FFF2-40B4-BE49-F238E27FC236}">
              <a16:creationId xmlns:a16="http://schemas.microsoft.com/office/drawing/2014/main" id="{6DAC98D2-DDF2-4CD2-894F-A8906A5DFD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29" name="Text Box 314">
          <a:extLst>
            <a:ext uri="{FF2B5EF4-FFF2-40B4-BE49-F238E27FC236}">
              <a16:creationId xmlns:a16="http://schemas.microsoft.com/office/drawing/2014/main" id="{8F2BA39D-7936-43E9-AFD2-5FD0FCC1F56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30" name="Text Box 315">
          <a:extLst>
            <a:ext uri="{FF2B5EF4-FFF2-40B4-BE49-F238E27FC236}">
              <a16:creationId xmlns:a16="http://schemas.microsoft.com/office/drawing/2014/main" id="{8FBA8CD9-04A7-43DA-B493-0F660DE31E2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31" name="Text Box 316">
          <a:extLst>
            <a:ext uri="{FF2B5EF4-FFF2-40B4-BE49-F238E27FC236}">
              <a16:creationId xmlns:a16="http://schemas.microsoft.com/office/drawing/2014/main" id="{58DA1731-5E43-48DE-BD62-03D5DC2EFE1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32" name="Text Box 317">
          <a:extLst>
            <a:ext uri="{FF2B5EF4-FFF2-40B4-BE49-F238E27FC236}">
              <a16:creationId xmlns:a16="http://schemas.microsoft.com/office/drawing/2014/main" id="{D0E2FD27-A527-4A77-A1C6-E730F4091A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33" name="Text Box 318">
          <a:extLst>
            <a:ext uri="{FF2B5EF4-FFF2-40B4-BE49-F238E27FC236}">
              <a16:creationId xmlns:a16="http://schemas.microsoft.com/office/drawing/2014/main" id="{37517A1C-EBE5-425E-8A38-65DC7E03284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34" name="Text Box 319">
          <a:extLst>
            <a:ext uri="{FF2B5EF4-FFF2-40B4-BE49-F238E27FC236}">
              <a16:creationId xmlns:a16="http://schemas.microsoft.com/office/drawing/2014/main" id="{872642D8-BE8E-4FE3-86EE-0579FE9487D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35" name="Text Box 320">
          <a:extLst>
            <a:ext uri="{FF2B5EF4-FFF2-40B4-BE49-F238E27FC236}">
              <a16:creationId xmlns:a16="http://schemas.microsoft.com/office/drawing/2014/main" id="{858BB919-98DB-4187-9B8B-C0C7FFD64A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36" name="Text Box 321">
          <a:extLst>
            <a:ext uri="{FF2B5EF4-FFF2-40B4-BE49-F238E27FC236}">
              <a16:creationId xmlns:a16="http://schemas.microsoft.com/office/drawing/2014/main" id="{AC2C64D6-1CE6-484E-B3DB-821E5D5556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37" name="Text Box 322">
          <a:extLst>
            <a:ext uri="{FF2B5EF4-FFF2-40B4-BE49-F238E27FC236}">
              <a16:creationId xmlns:a16="http://schemas.microsoft.com/office/drawing/2014/main" id="{DFCD25E1-3A45-4F96-955A-4D6AC353136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38" name="Text Box 323">
          <a:extLst>
            <a:ext uri="{FF2B5EF4-FFF2-40B4-BE49-F238E27FC236}">
              <a16:creationId xmlns:a16="http://schemas.microsoft.com/office/drawing/2014/main" id="{B68357A3-D853-44F7-BB27-E66FB1E644D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39" name="Text Box 324">
          <a:extLst>
            <a:ext uri="{FF2B5EF4-FFF2-40B4-BE49-F238E27FC236}">
              <a16:creationId xmlns:a16="http://schemas.microsoft.com/office/drawing/2014/main" id="{44E35A38-90F8-4465-9D4F-39C82984090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40" name="Text Box 325">
          <a:extLst>
            <a:ext uri="{FF2B5EF4-FFF2-40B4-BE49-F238E27FC236}">
              <a16:creationId xmlns:a16="http://schemas.microsoft.com/office/drawing/2014/main" id="{17C8AA5D-9A8F-48D7-8617-196FD0F2DAA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41" name="Text Box 326">
          <a:extLst>
            <a:ext uri="{FF2B5EF4-FFF2-40B4-BE49-F238E27FC236}">
              <a16:creationId xmlns:a16="http://schemas.microsoft.com/office/drawing/2014/main" id="{F6F38676-6BD2-4742-8235-53BEB152050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42" name="Text Box 327">
          <a:extLst>
            <a:ext uri="{FF2B5EF4-FFF2-40B4-BE49-F238E27FC236}">
              <a16:creationId xmlns:a16="http://schemas.microsoft.com/office/drawing/2014/main" id="{23AE0A67-EAB0-48FE-B7D1-15873A1ED61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43" name="Text Box 328">
          <a:extLst>
            <a:ext uri="{FF2B5EF4-FFF2-40B4-BE49-F238E27FC236}">
              <a16:creationId xmlns:a16="http://schemas.microsoft.com/office/drawing/2014/main" id="{B00C6BC8-5C0E-46AF-87D3-EDD002880C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44" name="Text Box 329">
          <a:extLst>
            <a:ext uri="{FF2B5EF4-FFF2-40B4-BE49-F238E27FC236}">
              <a16:creationId xmlns:a16="http://schemas.microsoft.com/office/drawing/2014/main" id="{37BF057F-EB1C-4F3E-9415-89745F2BFC3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45" name="Text Box 330">
          <a:extLst>
            <a:ext uri="{FF2B5EF4-FFF2-40B4-BE49-F238E27FC236}">
              <a16:creationId xmlns:a16="http://schemas.microsoft.com/office/drawing/2014/main" id="{65BABEC2-0AE3-4AAB-A275-AFA832BEA9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46" name="Text Box 331">
          <a:extLst>
            <a:ext uri="{FF2B5EF4-FFF2-40B4-BE49-F238E27FC236}">
              <a16:creationId xmlns:a16="http://schemas.microsoft.com/office/drawing/2014/main" id="{D6538554-953C-420F-AD2E-429A623AA3F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47" name="Text Box 332">
          <a:extLst>
            <a:ext uri="{FF2B5EF4-FFF2-40B4-BE49-F238E27FC236}">
              <a16:creationId xmlns:a16="http://schemas.microsoft.com/office/drawing/2014/main" id="{37969498-5E18-4214-ABE6-7FED884A73F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48" name="Text Box 333">
          <a:extLst>
            <a:ext uri="{FF2B5EF4-FFF2-40B4-BE49-F238E27FC236}">
              <a16:creationId xmlns:a16="http://schemas.microsoft.com/office/drawing/2014/main" id="{34D371C4-B61C-4AF1-A542-BF71FDDC7C7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49" name="Text Box 334">
          <a:extLst>
            <a:ext uri="{FF2B5EF4-FFF2-40B4-BE49-F238E27FC236}">
              <a16:creationId xmlns:a16="http://schemas.microsoft.com/office/drawing/2014/main" id="{8DF3E0D1-A541-4435-9D96-56137AE126C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50" name="Text Box 335">
          <a:extLst>
            <a:ext uri="{FF2B5EF4-FFF2-40B4-BE49-F238E27FC236}">
              <a16:creationId xmlns:a16="http://schemas.microsoft.com/office/drawing/2014/main" id="{6211C767-368C-4065-A31D-95D4B7FFEBB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51" name="Text Box 336">
          <a:extLst>
            <a:ext uri="{FF2B5EF4-FFF2-40B4-BE49-F238E27FC236}">
              <a16:creationId xmlns:a16="http://schemas.microsoft.com/office/drawing/2014/main" id="{00348279-9DB4-4246-B90A-C3285491782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52" name="Text Box 337">
          <a:extLst>
            <a:ext uri="{FF2B5EF4-FFF2-40B4-BE49-F238E27FC236}">
              <a16:creationId xmlns:a16="http://schemas.microsoft.com/office/drawing/2014/main" id="{6025464C-EBC5-4676-8CB6-7CEB3914B1E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53" name="Text Box 338">
          <a:extLst>
            <a:ext uri="{FF2B5EF4-FFF2-40B4-BE49-F238E27FC236}">
              <a16:creationId xmlns:a16="http://schemas.microsoft.com/office/drawing/2014/main" id="{4C4FF088-5E2D-47F4-8E8A-6ECF03FE58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54" name="Text Box 339">
          <a:extLst>
            <a:ext uri="{FF2B5EF4-FFF2-40B4-BE49-F238E27FC236}">
              <a16:creationId xmlns:a16="http://schemas.microsoft.com/office/drawing/2014/main" id="{1326F94A-E1DF-4308-A953-59CA7B456CE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55" name="Text Box 340">
          <a:extLst>
            <a:ext uri="{FF2B5EF4-FFF2-40B4-BE49-F238E27FC236}">
              <a16:creationId xmlns:a16="http://schemas.microsoft.com/office/drawing/2014/main" id="{C2295674-0428-4730-A0F1-4F6844AA089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56" name="Text Box 341">
          <a:extLst>
            <a:ext uri="{FF2B5EF4-FFF2-40B4-BE49-F238E27FC236}">
              <a16:creationId xmlns:a16="http://schemas.microsoft.com/office/drawing/2014/main" id="{5504D69E-9930-475C-B6FF-11F51F7732C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57" name="Text Box 342">
          <a:extLst>
            <a:ext uri="{FF2B5EF4-FFF2-40B4-BE49-F238E27FC236}">
              <a16:creationId xmlns:a16="http://schemas.microsoft.com/office/drawing/2014/main" id="{BE6669FF-67B7-4E29-93DC-8692A394CFD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58" name="Text Box 343">
          <a:extLst>
            <a:ext uri="{FF2B5EF4-FFF2-40B4-BE49-F238E27FC236}">
              <a16:creationId xmlns:a16="http://schemas.microsoft.com/office/drawing/2014/main" id="{50850369-5607-4CFB-B1DB-68A7BAEB09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59" name="Text Box 344">
          <a:extLst>
            <a:ext uri="{FF2B5EF4-FFF2-40B4-BE49-F238E27FC236}">
              <a16:creationId xmlns:a16="http://schemas.microsoft.com/office/drawing/2014/main" id="{E0CE08B3-28A3-48B7-ABC3-F9094D277A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60" name="Text Box 345">
          <a:extLst>
            <a:ext uri="{FF2B5EF4-FFF2-40B4-BE49-F238E27FC236}">
              <a16:creationId xmlns:a16="http://schemas.microsoft.com/office/drawing/2014/main" id="{CB4C8369-BFD7-4DDE-8C1F-65A2A6C56F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461" name="Text Box 346">
          <a:extLst>
            <a:ext uri="{FF2B5EF4-FFF2-40B4-BE49-F238E27FC236}">
              <a16:creationId xmlns:a16="http://schemas.microsoft.com/office/drawing/2014/main" id="{0D1AAE9A-49B6-4F8F-B377-7024061D4FA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5C024B2A-AEB7-4CA5-A9F6-C4832D0D97B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348D9A7D-4EFD-4A35-94ED-73E4F19556B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64" name="Text Box 3">
          <a:extLst>
            <a:ext uri="{FF2B5EF4-FFF2-40B4-BE49-F238E27FC236}">
              <a16:creationId xmlns:a16="http://schemas.microsoft.com/office/drawing/2014/main" id="{6334028A-FAC5-4745-864A-0BB932CA20E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65" name="Text Box 4">
          <a:extLst>
            <a:ext uri="{FF2B5EF4-FFF2-40B4-BE49-F238E27FC236}">
              <a16:creationId xmlns:a16="http://schemas.microsoft.com/office/drawing/2014/main" id="{794F0E4C-2CEC-4705-B8E9-C95812D4EB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66" name="Text Box 5">
          <a:extLst>
            <a:ext uri="{FF2B5EF4-FFF2-40B4-BE49-F238E27FC236}">
              <a16:creationId xmlns:a16="http://schemas.microsoft.com/office/drawing/2014/main" id="{D6FA6DF0-34AE-40CF-A4E7-2B0377B0554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67" name="Text Box 6">
          <a:extLst>
            <a:ext uri="{FF2B5EF4-FFF2-40B4-BE49-F238E27FC236}">
              <a16:creationId xmlns:a16="http://schemas.microsoft.com/office/drawing/2014/main" id="{A28505C8-08A3-4201-83AF-BDAC84EE3C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68" name="Text Box 7">
          <a:extLst>
            <a:ext uri="{FF2B5EF4-FFF2-40B4-BE49-F238E27FC236}">
              <a16:creationId xmlns:a16="http://schemas.microsoft.com/office/drawing/2014/main" id="{1515AB59-95E0-458D-8C0F-595CF51633F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69" name="Text Box 8">
          <a:extLst>
            <a:ext uri="{FF2B5EF4-FFF2-40B4-BE49-F238E27FC236}">
              <a16:creationId xmlns:a16="http://schemas.microsoft.com/office/drawing/2014/main" id="{F8FB35A7-8721-4189-9EF8-1AD6B01355E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70" name="Text Box 9">
          <a:extLst>
            <a:ext uri="{FF2B5EF4-FFF2-40B4-BE49-F238E27FC236}">
              <a16:creationId xmlns:a16="http://schemas.microsoft.com/office/drawing/2014/main" id="{E573FDC1-F44F-48F4-8E21-2B6DFDA731B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71" name="Text Box 10">
          <a:extLst>
            <a:ext uri="{FF2B5EF4-FFF2-40B4-BE49-F238E27FC236}">
              <a16:creationId xmlns:a16="http://schemas.microsoft.com/office/drawing/2014/main" id="{C3A56B4B-4E96-47F6-8D5C-9E15F6D38EB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72" name="Text Box 11">
          <a:extLst>
            <a:ext uri="{FF2B5EF4-FFF2-40B4-BE49-F238E27FC236}">
              <a16:creationId xmlns:a16="http://schemas.microsoft.com/office/drawing/2014/main" id="{DB65A1D2-4BE3-4974-B646-9991F9865A9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73" name="Text Box 12">
          <a:extLst>
            <a:ext uri="{FF2B5EF4-FFF2-40B4-BE49-F238E27FC236}">
              <a16:creationId xmlns:a16="http://schemas.microsoft.com/office/drawing/2014/main" id="{8312B8B1-9267-4666-BFF6-88E2A3EAECC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74" name="Text Box 13">
          <a:extLst>
            <a:ext uri="{FF2B5EF4-FFF2-40B4-BE49-F238E27FC236}">
              <a16:creationId xmlns:a16="http://schemas.microsoft.com/office/drawing/2014/main" id="{3AEA3406-7402-4CE6-ADFE-9162F37C275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75" name="Text Box 14">
          <a:extLst>
            <a:ext uri="{FF2B5EF4-FFF2-40B4-BE49-F238E27FC236}">
              <a16:creationId xmlns:a16="http://schemas.microsoft.com/office/drawing/2014/main" id="{DF6480E9-F518-48C4-B96E-093A1011C1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76" name="Text Box 15">
          <a:extLst>
            <a:ext uri="{FF2B5EF4-FFF2-40B4-BE49-F238E27FC236}">
              <a16:creationId xmlns:a16="http://schemas.microsoft.com/office/drawing/2014/main" id="{0CC493D4-65AF-4A38-8ACC-37DF7ACB787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77" name="Text Box 16">
          <a:extLst>
            <a:ext uri="{FF2B5EF4-FFF2-40B4-BE49-F238E27FC236}">
              <a16:creationId xmlns:a16="http://schemas.microsoft.com/office/drawing/2014/main" id="{1F20E33E-FD8C-4604-BEB9-1B8C2F8A59C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78" name="Text Box 17">
          <a:extLst>
            <a:ext uri="{FF2B5EF4-FFF2-40B4-BE49-F238E27FC236}">
              <a16:creationId xmlns:a16="http://schemas.microsoft.com/office/drawing/2014/main" id="{284C2D6D-CB78-4600-AF1E-118DC6A5888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79" name="Text Box 18">
          <a:extLst>
            <a:ext uri="{FF2B5EF4-FFF2-40B4-BE49-F238E27FC236}">
              <a16:creationId xmlns:a16="http://schemas.microsoft.com/office/drawing/2014/main" id="{E801D364-A308-4F08-A5F3-04C5AFE9861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80" name="Text Box 19">
          <a:extLst>
            <a:ext uri="{FF2B5EF4-FFF2-40B4-BE49-F238E27FC236}">
              <a16:creationId xmlns:a16="http://schemas.microsoft.com/office/drawing/2014/main" id="{EE514581-4776-40DA-B1B8-0E34CC30955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81" name="Text Box 20">
          <a:extLst>
            <a:ext uri="{FF2B5EF4-FFF2-40B4-BE49-F238E27FC236}">
              <a16:creationId xmlns:a16="http://schemas.microsoft.com/office/drawing/2014/main" id="{8494B4C6-230E-44C1-B65A-11E9FD27F54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82" name="Text Box 21">
          <a:extLst>
            <a:ext uri="{FF2B5EF4-FFF2-40B4-BE49-F238E27FC236}">
              <a16:creationId xmlns:a16="http://schemas.microsoft.com/office/drawing/2014/main" id="{750DFA92-A2E2-4336-9718-23B409EA25E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83" name="Text Box 22">
          <a:extLst>
            <a:ext uri="{FF2B5EF4-FFF2-40B4-BE49-F238E27FC236}">
              <a16:creationId xmlns:a16="http://schemas.microsoft.com/office/drawing/2014/main" id="{6A37FB2C-2B2A-47F8-BB75-0B2DE95646E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84" name="Text Box 23">
          <a:extLst>
            <a:ext uri="{FF2B5EF4-FFF2-40B4-BE49-F238E27FC236}">
              <a16:creationId xmlns:a16="http://schemas.microsoft.com/office/drawing/2014/main" id="{29AC015A-9637-4714-AA64-B2CE12669B4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85" name="Text Box 24">
          <a:extLst>
            <a:ext uri="{FF2B5EF4-FFF2-40B4-BE49-F238E27FC236}">
              <a16:creationId xmlns:a16="http://schemas.microsoft.com/office/drawing/2014/main" id="{2E2100EE-A5A7-43F0-8ADD-8E3AF59532F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86" name="Text Box 25">
          <a:extLst>
            <a:ext uri="{FF2B5EF4-FFF2-40B4-BE49-F238E27FC236}">
              <a16:creationId xmlns:a16="http://schemas.microsoft.com/office/drawing/2014/main" id="{E0D2704E-4804-4BCD-B019-F493B601155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87" name="Text Box 26">
          <a:extLst>
            <a:ext uri="{FF2B5EF4-FFF2-40B4-BE49-F238E27FC236}">
              <a16:creationId xmlns:a16="http://schemas.microsoft.com/office/drawing/2014/main" id="{7F58BD92-8639-4941-8752-642147FA2E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88" name="Text Box 27">
          <a:extLst>
            <a:ext uri="{FF2B5EF4-FFF2-40B4-BE49-F238E27FC236}">
              <a16:creationId xmlns:a16="http://schemas.microsoft.com/office/drawing/2014/main" id="{0621C60A-FAC8-4242-9D10-FC667FA93CC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89" name="Text Box 28">
          <a:extLst>
            <a:ext uri="{FF2B5EF4-FFF2-40B4-BE49-F238E27FC236}">
              <a16:creationId xmlns:a16="http://schemas.microsoft.com/office/drawing/2014/main" id="{DAF25FB2-1A68-4489-B880-58377E82A82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90" name="Text Box 29">
          <a:extLst>
            <a:ext uri="{FF2B5EF4-FFF2-40B4-BE49-F238E27FC236}">
              <a16:creationId xmlns:a16="http://schemas.microsoft.com/office/drawing/2014/main" id="{4D26439C-6556-4AFA-8011-E4E6DC52EF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91" name="Text Box 30">
          <a:extLst>
            <a:ext uri="{FF2B5EF4-FFF2-40B4-BE49-F238E27FC236}">
              <a16:creationId xmlns:a16="http://schemas.microsoft.com/office/drawing/2014/main" id="{85E54C04-809B-4019-8188-0053BCD953F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92" name="Text Box 31">
          <a:extLst>
            <a:ext uri="{FF2B5EF4-FFF2-40B4-BE49-F238E27FC236}">
              <a16:creationId xmlns:a16="http://schemas.microsoft.com/office/drawing/2014/main" id="{5D3062C8-2486-4457-8C81-FE21029C58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93" name="Text Box 32">
          <a:extLst>
            <a:ext uri="{FF2B5EF4-FFF2-40B4-BE49-F238E27FC236}">
              <a16:creationId xmlns:a16="http://schemas.microsoft.com/office/drawing/2014/main" id="{F311E9A5-E2F3-411B-851E-851FA9041F1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94" name="Text Box 33">
          <a:extLst>
            <a:ext uri="{FF2B5EF4-FFF2-40B4-BE49-F238E27FC236}">
              <a16:creationId xmlns:a16="http://schemas.microsoft.com/office/drawing/2014/main" id="{56435139-FC55-4A7F-9D87-A07330E23F9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95" name="Text Box 34">
          <a:extLst>
            <a:ext uri="{FF2B5EF4-FFF2-40B4-BE49-F238E27FC236}">
              <a16:creationId xmlns:a16="http://schemas.microsoft.com/office/drawing/2014/main" id="{8F854B6F-F9E2-44A6-B0DB-313A5C65312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96" name="Text Box 35">
          <a:extLst>
            <a:ext uri="{FF2B5EF4-FFF2-40B4-BE49-F238E27FC236}">
              <a16:creationId xmlns:a16="http://schemas.microsoft.com/office/drawing/2014/main" id="{2DBE23B2-D1A5-4933-9238-D515419AED4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97" name="Text Box 36">
          <a:extLst>
            <a:ext uri="{FF2B5EF4-FFF2-40B4-BE49-F238E27FC236}">
              <a16:creationId xmlns:a16="http://schemas.microsoft.com/office/drawing/2014/main" id="{3DAEF6A9-092D-420F-8459-1F956D69141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98" name="Text Box 37">
          <a:extLst>
            <a:ext uri="{FF2B5EF4-FFF2-40B4-BE49-F238E27FC236}">
              <a16:creationId xmlns:a16="http://schemas.microsoft.com/office/drawing/2014/main" id="{632B8A28-7A39-445E-B02B-53ADA5D2D60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499" name="Text Box 38">
          <a:extLst>
            <a:ext uri="{FF2B5EF4-FFF2-40B4-BE49-F238E27FC236}">
              <a16:creationId xmlns:a16="http://schemas.microsoft.com/office/drawing/2014/main" id="{D9335D80-FF7A-401F-9B8F-0BBBE86DE5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00" name="Text Box 39">
          <a:extLst>
            <a:ext uri="{FF2B5EF4-FFF2-40B4-BE49-F238E27FC236}">
              <a16:creationId xmlns:a16="http://schemas.microsoft.com/office/drawing/2014/main" id="{2D39E6C7-C6A9-4732-B544-D44E1B26528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01" name="Text Box 40">
          <a:extLst>
            <a:ext uri="{FF2B5EF4-FFF2-40B4-BE49-F238E27FC236}">
              <a16:creationId xmlns:a16="http://schemas.microsoft.com/office/drawing/2014/main" id="{0FC1AC6D-4427-40D6-A7B5-8B9FDC31F1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02" name="Text Box 41">
          <a:extLst>
            <a:ext uri="{FF2B5EF4-FFF2-40B4-BE49-F238E27FC236}">
              <a16:creationId xmlns:a16="http://schemas.microsoft.com/office/drawing/2014/main" id="{32C026D9-0D10-44EF-B31F-9BB2CA04D7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03" name="Text Box 42">
          <a:extLst>
            <a:ext uri="{FF2B5EF4-FFF2-40B4-BE49-F238E27FC236}">
              <a16:creationId xmlns:a16="http://schemas.microsoft.com/office/drawing/2014/main" id="{8CD617D8-A8B9-4288-9006-B56B7427ACF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04" name="Text Box 43">
          <a:extLst>
            <a:ext uri="{FF2B5EF4-FFF2-40B4-BE49-F238E27FC236}">
              <a16:creationId xmlns:a16="http://schemas.microsoft.com/office/drawing/2014/main" id="{2BB81B9B-F306-4C0C-A789-2E29418AE2B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05" name="Text Box 44">
          <a:extLst>
            <a:ext uri="{FF2B5EF4-FFF2-40B4-BE49-F238E27FC236}">
              <a16:creationId xmlns:a16="http://schemas.microsoft.com/office/drawing/2014/main" id="{F0F311ED-A266-4B0F-B2EB-D54DAAF7D64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06" name="Text Box 45">
          <a:extLst>
            <a:ext uri="{FF2B5EF4-FFF2-40B4-BE49-F238E27FC236}">
              <a16:creationId xmlns:a16="http://schemas.microsoft.com/office/drawing/2014/main" id="{234C6E45-BE9D-466F-9723-2DBABDA0F5A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07" name="Text Box 46">
          <a:extLst>
            <a:ext uri="{FF2B5EF4-FFF2-40B4-BE49-F238E27FC236}">
              <a16:creationId xmlns:a16="http://schemas.microsoft.com/office/drawing/2014/main" id="{5788A12E-BF82-44B2-B5C6-2696A55C133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08" name="Text Box 47">
          <a:extLst>
            <a:ext uri="{FF2B5EF4-FFF2-40B4-BE49-F238E27FC236}">
              <a16:creationId xmlns:a16="http://schemas.microsoft.com/office/drawing/2014/main" id="{E3A8EA63-E6D3-43C2-8F96-C18A13D908A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09" name="Text Box 48">
          <a:extLst>
            <a:ext uri="{FF2B5EF4-FFF2-40B4-BE49-F238E27FC236}">
              <a16:creationId xmlns:a16="http://schemas.microsoft.com/office/drawing/2014/main" id="{D4910C49-F8F3-40CD-BDEE-043B8D0D4F0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10" name="Text Box 49">
          <a:extLst>
            <a:ext uri="{FF2B5EF4-FFF2-40B4-BE49-F238E27FC236}">
              <a16:creationId xmlns:a16="http://schemas.microsoft.com/office/drawing/2014/main" id="{BB98F170-DCEA-40B1-8055-FC718C5CEA5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11" name="Text Box 50">
          <a:extLst>
            <a:ext uri="{FF2B5EF4-FFF2-40B4-BE49-F238E27FC236}">
              <a16:creationId xmlns:a16="http://schemas.microsoft.com/office/drawing/2014/main" id="{D96BD100-863D-4A96-B5DE-A8671535E2B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12" name="Text Box 51">
          <a:extLst>
            <a:ext uri="{FF2B5EF4-FFF2-40B4-BE49-F238E27FC236}">
              <a16:creationId xmlns:a16="http://schemas.microsoft.com/office/drawing/2014/main" id="{F9DF93DF-A372-4B94-BCE7-B3B3959D833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13" name="Text Box 52">
          <a:extLst>
            <a:ext uri="{FF2B5EF4-FFF2-40B4-BE49-F238E27FC236}">
              <a16:creationId xmlns:a16="http://schemas.microsoft.com/office/drawing/2014/main" id="{6479E954-6D90-4F68-B57C-D6973723308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14" name="Text Box 53">
          <a:extLst>
            <a:ext uri="{FF2B5EF4-FFF2-40B4-BE49-F238E27FC236}">
              <a16:creationId xmlns:a16="http://schemas.microsoft.com/office/drawing/2014/main" id="{CA0FE4E4-3916-4DA5-AF19-55C7BBFCE68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15" name="Text Box 54">
          <a:extLst>
            <a:ext uri="{FF2B5EF4-FFF2-40B4-BE49-F238E27FC236}">
              <a16:creationId xmlns:a16="http://schemas.microsoft.com/office/drawing/2014/main" id="{2B1F0B27-0401-4015-A748-ED69C937C9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16" name="Text Box 55">
          <a:extLst>
            <a:ext uri="{FF2B5EF4-FFF2-40B4-BE49-F238E27FC236}">
              <a16:creationId xmlns:a16="http://schemas.microsoft.com/office/drawing/2014/main" id="{35E00B3D-E153-40C8-8AD9-95EC8369ED9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17" name="Text Box 56">
          <a:extLst>
            <a:ext uri="{FF2B5EF4-FFF2-40B4-BE49-F238E27FC236}">
              <a16:creationId xmlns:a16="http://schemas.microsoft.com/office/drawing/2014/main" id="{68341DEF-3A20-4426-A790-1A858176050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18" name="Text Box 57">
          <a:extLst>
            <a:ext uri="{FF2B5EF4-FFF2-40B4-BE49-F238E27FC236}">
              <a16:creationId xmlns:a16="http://schemas.microsoft.com/office/drawing/2014/main" id="{4F3B823A-9938-4A25-8D95-AB49579ACC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19" name="Text Box 58">
          <a:extLst>
            <a:ext uri="{FF2B5EF4-FFF2-40B4-BE49-F238E27FC236}">
              <a16:creationId xmlns:a16="http://schemas.microsoft.com/office/drawing/2014/main" id="{078779B3-7CE2-4F6D-9FE7-4E0CDF16588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20" name="Text Box 59">
          <a:extLst>
            <a:ext uri="{FF2B5EF4-FFF2-40B4-BE49-F238E27FC236}">
              <a16:creationId xmlns:a16="http://schemas.microsoft.com/office/drawing/2014/main" id="{02F48CF7-10EB-46E0-B460-C87170A41EC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21" name="Text Box 60">
          <a:extLst>
            <a:ext uri="{FF2B5EF4-FFF2-40B4-BE49-F238E27FC236}">
              <a16:creationId xmlns:a16="http://schemas.microsoft.com/office/drawing/2014/main" id="{2723AB52-39C2-4DDC-8333-AFB05B51EFF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22" name="Text Box 61">
          <a:extLst>
            <a:ext uri="{FF2B5EF4-FFF2-40B4-BE49-F238E27FC236}">
              <a16:creationId xmlns:a16="http://schemas.microsoft.com/office/drawing/2014/main" id="{15572156-0DA3-4EB0-B000-4CE172D40C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23" name="Text Box 62">
          <a:extLst>
            <a:ext uri="{FF2B5EF4-FFF2-40B4-BE49-F238E27FC236}">
              <a16:creationId xmlns:a16="http://schemas.microsoft.com/office/drawing/2014/main" id="{1AC9D679-EAF7-48A0-9290-1A28282DA36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24" name="Text Box 63">
          <a:extLst>
            <a:ext uri="{FF2B5EF4-FFF2-40B4-BE49-F238E27FC236}">
              <a16:creationId xmlns:a16="http://schemas.microsoft.com/office/drawing/2014/main" id="{03EEE60E-00C7-4807-B11A-087A3D634CB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25" name="Text Box 64">
          <a:extLst>
            <a:ext uri="{FF2B5EF4-FFF2-40B4-BE49-F238E27FC236}">
              <a16:creationId xmlns:a16="http://schemas.microsoft.com/office/drawing/2014/main" id="{6F7C13E1-A80F-4B70-884F-D5EC14D885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26" name="Text Box 65">
          <a:extLst>
            <a:ext uri="{FF2B5EF4-FFF2-40B4-BE49-F238E27FC236}">
              <a16:creationId xmlns:a16="http://schemas.microsoft.com/office/drawing/2014/main" id="{80DC9431-A623-44BB-8F59-42977B965CB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27" name="Text Box 66">
          <a:extLst>
            <a:ext uri="{FF2B5EF4-FFF2-40B4-BE49-F238E27FC236}">
              <a16:creationId xmlns:a16="http://schemas.microsoft.com/office/drawing/2014/main" id="{9882F386-694C-4280-9453-E4AFD4F9AB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28" name="Text Box 67">
          <a:extLst>
            <a:ext uri="{FF2B5EF4-FFF2-40B4-BE49-F238E27FC236}">
              <a16:creationId xmlns:a16="http://schemas.microsoft.com/office/drawing/2014/main" id="{E742F2DA-60CF-4256-93D5-2E472A0FAF6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29" name="Text Box 68">
          <a:extLst>
            <a:ext uri="{FF2B5EF4-FFF2-40B4-BE49-F238E27FC236}">
              <a16:creationId xmlns:a16="http://schemas.microsoft.com/office/drawing/2014/main" id="{4AF2427E-69FF-436C-9696-4CC00D4B3FB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30" name="Text Box 69">
          <a:extLst>
            <a:ext uri="{FF2B5EF4-FFF2-40B4-BE49-F238E27FC236}">
              <a16:creationId xmlns:a16="http://schemas.microsoft.com/office/drawing/2014/main" id="{47DEC2DE-2167-4452-B1FF-ED7810503E6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31" name="Text Box 70">
          <a:extLst>
            <a:ext uri="{FF2B5EF4-FFF2-40B4-BE49-F238E27FC236}">
              <a16:creationId xmlns:a16="http://schemas.microsoft.com/office/drawing/2014/main" id="{3D12060E-3922-4913-AE64-7D0310F9C7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32" name="Text Box 71">
          <a:extLst>
            <a:ext uri="{FF2B5EF4-FFF2-40B4-BE49-F238E27FC236}">
              <a16:creationId xmlns:a16="http://schemas.microsoft.com/office/drawing/2014/main" id="{CA68DC4E-8D3D-44B8-B088-B1C4513F3FD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33" name="Text Box 72">
          <a:extLst>
            <a:ext uri="{FF2B5EF4-FFF2-40B4-BE49-F238E27FC236}">
              <a16:creationId xmlns:a16="http://schemas.microsoft.com/office/drawing/2014/main" id="{A76CB6ED-4904-4895-ACFC-4916ACB7CAF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34" name="Text Box 73">
          <a:extLst>
            <a:ext uri="{FF2B5EF4-FFF2-40B4-BE49-F238E27FC236}">
              <a16:creationId xmlns:a16="http://schemas.microsoft.com/office/drawing/2014/main" id="{6D694980-0766-47D2-818D-CB1A46979E9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35" name="Text Box 74">
          <a:extLst>
            <a:ext uri="{FF2B5EF4-FFF2-40B4-BE49-F238E27FC236}">
              <a16:creationId xmlns:a16="http://schemas.microsoft.com/office/drawing/2014/main" id="{17986BA8-DAD1-4F89-BA7C-E8D4324AF5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36" name="Text Box 75">
          <a:extLst>
            <a:ext uri="{FF2B5EF4-FFF2-40B4-BE49-F238E27FC236}">
              <a16:creationId xmlns:a16="http://schemas.microsoft.com/office/drawing/2014/main" id="{BE96BCD5-164F-4395-9B53-FE3A9A4ACEC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37" name="Text Box 76">
          <a:extLst>
            <a:ext uri="{FF2B5EF4-FFF2-40B4-BE49-F238E27FC236}">
              <a16:creationId xmlns:a16="http://schemas.microsoft.com/office/drawing/2014/main" id="{18D932E4-59CE-4DF2-AD28-27C26A2321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38" name="Text Box 77">
          <a:extLst>
            <a:ext uri="{FF2B5EF4-FFF2-40B4-BE49-F238E27FC236}">
              <a16:creationId xmlns:a16="http://schemas.microsoft.com/office/drawing/2014/main" id="{45DEE66D-96AF-4C4B-B17A-A9EA0BFC2B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39" name="Text Box 78">
          <a:extLst>
            <a:ext uri="{FF2B5EF4-FFF2-40B4-BE49-F238E27FC236}">
              <a16:creationId xmlns:a16="http://schemas.microsoft.com/office/drawing/2014/main" id="{C663B015-35D2-4192-9738-074EBD93473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40" name="Text Box 79">
          <a:extLst>
            <a:ext uri="{FF2B5EF4-FFF2-40B4-BE49-F238E27FC236}">
              <a16:creationId xmlns:a16="http://schemas.microsoft.com/office/drawing/2014/main" id="{FEACDF56-FCFE-4190-9A90-9D7F79310B3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41" name="Text Box 80">
          <a:extLst>
            <a:ext uri="{FF2B5EF4-FFF2-40B4-BE49-F238E27FC236}">
              <a16:creationId xmlns:a16="http://schemas.microsoft.com/office/drawing/2014/main" id="{A28EB62A-44B7-4107-93F4-566FB20B8D2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42" name="Text Box 81">
          <a:extLst>
            <a:ext uri="{FF2B5EF4-FFF2-40B4-BE49-F238E27FC236}">
              <a16:creationId xmlns:a16="http://schemas.microsoft.com/office/drawing/2014/main" id="{A36D3DA6-80B4-4B75-BE9F-F241A14D826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43" name="Text Box 82">
          <a:extLst>
            <a:ext uri="{FF2B5EF4-FFF2-40B4-BE49-F238E27FC236}">
              <a16:creationId xmlns:a16="http://schemas.microsoft.com/office/drawing/2014/main" id="{657E6DA0-D660-418E-BF05-962586E867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44" name="Text Box 83">
          <a:extLst>
            <a:ext uri="{FF2B5EF4-FFF2-40B4-BE49-F238E27FC236}">
              <a16:creationId xmlns:a16="http://schemas.microsoft.com/office/drawing/2014/main" id="{31C7DECD-88BB-4372-A5E0-FAB461F1654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45" name="Text Box 84">
          <a:extLst>
            <a:ext uri="{FF2B5EF4-FFF2-40B4-BE49-F238E27FC236}">
              <a16:creationId xmlns:a16="http://schemas.microsoft.com/office/drawing/2014/main" id="{2E1CA86B-291E-410B-AA77-4BAFD1EF87C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46" name="Text Box 85">
          <a:extLst>
            <a:ext uri="{FF2B5EF4-FFF2-40B4-BE49-F238E27FC236}">
              <a16:creationId xmlns:a16="http://schemas.microsoft.com/office/drawing/2014/main" id="{E5880353-2A29-4F85-9EAC-8BAB37316A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47" name="Text Box 86">
          <a:extLst>
            <a:ext uri="{FF2B5EF4-FFF2-40B4-BE49-F238E27FC236}">
              <a16:creationId xmlns:a16="http://schemas.microsoft.com/office/drawing/2014/main" id="{FBEAAC44-C773-4501-A9A0-3B1617C4AAE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48" name="Text Box 87">
          <a:extLst>
            <a:ext uri="{FF2B5EF4-FFF2-40B4-BE49-F238E27FC236}">
              <a16:creationId xmlns:a16="http://schemas.microsoft.com/office/drawing/2014/main" id="{6A312F64-F6B5-4B40-93CF-89DDD047456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49" name="Text Box 88">
          <a:extLst>
            <a:ext uri="{FF2B5EF4-FFF2-40B4-BE49-F238E27FC236}">
              <a16:creationId xmlns:a16="http://schemas.microsoft.com/office/drawing/2014/main" id="{BED529B0-C902-4F38-9905-0D6738E3E15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50" name="Text Box 89">
          <a:extLst>
            <a:ext uri="{FF2B5EF4-FFF2-40B4-BE49-F238E27FC236}">
              <a16:creationId xmlns:a16="http://schemas.microsoft.com/office/drawing/2014/main" id="{343508E3-8C16-429B-85C2-865A2C97B52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51" name="Text Box 90">
          <a:extLst>
            <a:ext uri="{FF2B5EF4-FFF2-40B4-BE49-F238E27FC236}">
              <a16:creationId xmlns:a16="http://schemas.microsoft.com/office/drawing/2014/main" id="{F1E9949E-3C19-463B-890E-98B244EA63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52" name="Text Box 91">
          <a:extLst>
            <a:ext uri="{FF2B5EF4-FFF2-40B4-BE49-F238E27FC236}">
              <a16:creationId xmlns:a16="http://schemas.microsoft.com/office/drawing/2014/main" id="{ECA6DC89-53C7-4E96-BEFC-0F155187BE9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53" name="Text Box 92">
          <a:extLst>
            <a:ext uri="{FF2B5EF4-FFF2-40B4-BE49-F238E27FC236}">
              <a16:creationId xmlns:a16="http://schemas.microsoft.com/office/drawing/2014/main" id="{594B6821-0998-4A01-A650-0B19C73F9B8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54" name="Text Box 93">
          <a:extLst>
            <a:ext uri="{FF2B5EF4-FFF2-40B4-BE49-F238E27FC236}">
              <a16:creationId xmlns:a16="http://schemas.microsoft.com/office/drawing/2014/main" id="{AAD7782D-00F5-45C1-8688-5CEBD8FC1E9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55" name="Text Box 94">
          <a:extLst>
            <a:ext uri="{FF2B5EF4-FFF2-40B4-BE49-F238E27FC236}">
              <a16:creationId xmlns:a16="http://schemas.microsoft.com/office/drawing/2014/main" id="{DA3B5A59-4D9C-46B5-A129-2B3C2701775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56" name="Text Box 95">
          <a:extLst>
            <a:ext uri="{FF2B5EF4-FFF2-40B4-BE49-F238E27FC236}">
              <a16:creationId xmlns:a16="http://schemas.microsoft.com/office/drawing/2014/main" id="{DBDFA03F-29CE-4FCB-811F-81DD27ED9FE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57" name="Text Box 96">
          <a:extLst>
            <a:ext uri="{FF2B5EF4-FFF2-40B4-BE49-F238E27FC236}">
              <a16:creationId xmlns:a16="http://schemas.microsoft.com/office/drawing/2014/main" id="{0B3B7418-26B6-4C1E-8D0E-A601DF6BE97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58" name="Text Box 97">
          <a:extLst>
            <a:ext uri="{FF2B5EF4-FFF2-40B4-BE49-F238E27FC236}">
              <a16:creationId xmlns:a16="http://schemas.microsoft.com/office/drawing/2014/main" id="{8C15D9DD-E748-4394-9550-CAB2E1E55E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59" name="Text Box 98">
          <a:extLst>
            <a:ext uri="{FF2B5EF4-FFF2-40B4-BE49-F238E27FC236}">
              <a16:creationId xmlns:a16="http://schemas.microsoft.com/office/drawing/2014/main" id="{AEA8293A-23F9-4A99-8067-D8067F7B7A3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60" name="Text Box 99">
          <a:extLst>
            <a:ext uri="{FF2B5EF4-FFF2-40B4-BE49-F238E27FC236}">
              <a16:creationId xmlns:a16="http://schemas.microsoft.com/office/drawing/2014/main" id="{9CE05118-F408-47B2-A743-0FA52C7143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61" name="Text Box 100">
          <a:extLst>
            <a:ext uri="{FF2B5EF4-FFF2-40B4-BE49-F238E27FC236}">
              <a16:creationId xmlns:a16="http://schemas.microsoft.com/office/drawing/2014/main" id="{CD87EB33-609C-4920-BB3A-107D1B35110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62" name="Text Box 101">
          <a:extLst>
            <a:ext uri="{FF2B5EF4-FFF2-40B4-BE49-F238E27FC236}">
              <a16:creationId xmlns:a16="http://schemas.microsoft.com/office/drawing/2014/main" id="{50F77BC8-05EB-4128-9463-6D4515C9DF3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63" name="Text Box 102">
          <a:extLst>
            <a:ext uri="{FF2B5EF4-FFF2-40B4-BE49-F238E27FC236}">
              <a16:creationId xmlns:a16="http://schemas.microsoft.com/office/drawing/2014/main" id="{0AE9D186-F24C-4A51-B11D-B5198D9B6A4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64" name="Text Box 103">
          <a:extLst>
            <a:ext uri="{FF2B5EF4-FFF2-40B4-BE49-F238E27FC236}">
              <a16:creationId xmlns:a16="http://schemas.microsoft.com/office/drawing/2014/main" id="{ACB55CC4-08BC-4AD1-AEF3-25A1728A5CA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65" name="Text Box 104">
          <a:extLst>
            <a:ext uri="{FF2B5EF4-FFF2-40B4-BE49-F238E27FC236}">
              <a16:creationId xmlns:a16="http://schemas.microsoft.com/office/drawing/2014/main" id="{7C4AB0F6-3150-47D2-A909-FCA89533D63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66" name="Text Box 105">
          <a:extLst>
            <a:ext uri="{FF2B5EF4-FFF2-40B4-BE49-F238E27FC236}">
              <a16:creationId xmlns:a16="http://schemas.microsoft.com/office/drawing/2014/main" id="{883C562C-0016-4873-9841-A21B5A80AB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67" name="Text Box 106">
          <a:extLst>
            <a:ext uri="{FF2B5EF4-FFF2-40B4-BE49-F238E27FC236}">
              <a16:creationId xmlns:a16="http://schemas.microsoft.com/office/drawing/2014/main" id="{62DE99A7-39AE-4070-8567-C4B7CA62AB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68" name="Text Box 107">
          <a:extLst>
            <a:ext uri="{FF2B5EF4-FFF2-40B4-BE49-F238E27FC236}">
              <a16:creationId xmlns:a16="http://schemas.microsoft.com/office/drawing/2014/main" id="{4295859D-4D01-40AB-835A-C9C3FF5557E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69" name="Text Box 108">
          <a:extLst>
            <a:ext uri="{FF2B5EF4-FFF2-40B4-BE49-F238E27FC236}">
              <a16:creationId xmlns:a16="http://schemas.microsoft.com/office/drawing/2014/main" id="{E774DC01-D2D2-4329-97E1-EB310C1F53E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70" name="Text Box 109">
          <a:extLst>
            <a:ext uri="{FF2B5EF4-FFF2-40B4-BE49-F238E27FC236}">
              <a16:creationId xmlns:a16="http://schemas.microsoft.com/office/drawing/2014/main" id="{B7DB5E1B-078A-4844-A600-493C075E972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71" name="Text Box 110">
          <a:extLst>
            <a:ext uri="{FF2B5EF4-FFF2-40B4-BE49-F238E27FC236}">
              <a16:creationId xmlns:a16="http://schemas.microsoft.com/office/drawing/2014/main" id="{F7D07FFD-0C71-4543-A261-818B91473D3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72" name="Text Box 111">
          <a:extLst>
            <a:ext uri="{FF2B5EF4-FFF2-40B4-BE49-F238E27FC236}">
              <a16:creationId xmlns:a16="http://schemas.microsoft.com/office/drawing/2014/main" id="{879EF2EF-6B03-445A-ACAE-BFDF1C91349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73" name="Text Box 112">
          <a:extLst>
            <a:ext uri="{FF2B5EF4-FFF2-40B4-BE49-F238E27FC236}">
              <a16:creationId xmlns:a16="http://schemas.microsoft.com/office/drawing/2014/main" id="{21CC0069-8217-484E-A62A-6D331DE4E9C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74" name="Text Box 113">
          <a:extLst>
            <a:ext uri="{FF2B5EF4-FFF2-40B4-BE49-F238E27FC236}">
              <a16:creationId xmlns:a16="http://schemas.microsoft.com/office/drawing/2014/main" id="{244AB177-563D-43B1-9E3F-032B0079593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75" name="Text Box 114">
          <a:extLst>
            <a:ext uri="{FF2B5EF4-FFF2-40B4-BE49-F238E27FC236}">
              <a16:creationId xmlns:a16="http://schemas.microsoft.com/office/drawing/2014/main" id="{5A755096-5C1A-47F9-B484-5F26270DB65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76" name="Text Box 115">
          <a:extLst>
            <a:ext uri="{FF2B5EF4-FFF2-40B4-BE49-F238E27FC236}">
              <a16:creationId xmlns:a16="http://schemas.microsoft.com/office/drawing/2014/main" id="{29ABAF56-434D-4F19-A110-4E3245681C0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77" name="Text Box 116">
          <a:extLst>
            <a:ext uri="{FF2B5EF4-FFF2-40B4-BE49-F238E27FC236}">
              <a16:creationId xmlns:a16="http://schemas.microsoft.com/office/drawing/2014/main" id="{A7BBAEB9-3BDE-4F5F-9268-A66F480E98D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78" name="Text Box 117">
          <a:extLst>
            <a:ext uri="{FF2B5EF4-FFF2-40B4-BE49-F238E27FC236}">
              <a16:creationId xmlns:a16="http://schemas.microsoft.com/office/drawing/2014/main" id="{AB20E17C-0B87-4868-AF70-03FF8344845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79" name="Text Box 118">
          <a:extLst>
            <a:ext uri="{FF2B5EF4-FFF2-40B4-BE49-F238E27FC236}">
              <a16:creationId xmlns:a16="http://schemas.microsoft.com/office/drawing/2014/main" id="{0DFC6D25-3776-456D-B464-1E32677510F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80" name="Text Box 119">
          <a:extLst>
            <a:ext uri="{FF2B5EF4-FFF2-40B4-BE49-F238E27FC236}">
              <a16:creationId xmlns:a16="http://schemas.microsoft.com/office/drawing/2014/main" id="{5848785E-4CDF-4368-A5D0-38E4795149D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81" name="Text Box 120">
          <a:extLst>
            <a:ext uri="{FF2B5EF4-FFF2-40B4-BE49-F238E27FC236}">
              <a16:creationId xmlns:a16="http://schemas.microsoft.com/office/drawing/2014/main" id="{59616690-1013-42B9-B4D6-E8DA09059E5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82" name="Text Box 121">
          <a:extLst>
            <a:ext uri="{FF2B5EF4-FFF2-40B4-BE49-F238E27FC236}">
              <a16:creationId xmlns:a16="http://schemas.microsoft.com/office/drawing/2014/main" id="{75B4C27E-E07A-4894-8A39-383B2D14F2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83" name="Text Box 122">
          <a:extLst>
            <a:ext uri="{FF2B5EF4-FFF2-40B4-BE49-F238E27FC236}">
              <a16:creationId xmlns:a16="http://schemas.microsoft.com/office/drawing/2014/main" id="{71690CD6-DDA9-4941-B03B-432AC7FD037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84" name="Text Box 123">
          <a:extLst>
            <a:ext uri="{FF2B5EF4-FFF2-40B4-BE49-F238E27FC236}">
              <a16:creationId xmlns:a16="http://schemas.microsoft.com/office/drawing/2014/main" id="{9E440AD3-72A0-4B26-B208-2597E21590F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85" name="Text Box 124">
          <a:extLst>
            <a:ext uri="{FF2B5EF4-FFF2-40B4-BE49-F238E27FC236}">
              <a16:creationId xmlns:a16="http://schemas.microsoft.com/office/drawing/2014/main" id="{775B9E41-B85A-47A1-8257-50B0EC3E8E2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86" name="Text Box 125">
          <a:extLst>
            <a:ext uri="{FF2B5EF4-FFF2-40B4-BE49-F238E27FC236}">
              <a16:creationId xmlns:a16="http://schemas.microsoft.com/office/drawing/2014/main" id="{EB8D16ED-92E7-429F-A0CD-5B5CEBBD546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87" name="Text Box 126">
          <a:extLst>
            <a:ext uri="{FF2B5EF4-FFF2-40B4-BE49-F238E27FC236}">
              <a16:creationId xmlns:a16="http://schemas.microsoft.com/office/drawing/2014/main" id="{7AAC0E4A-E875-42EB-8168-50400A2099E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88" name="Text Box 127">
          <a:extLst>
            <a:ext uri="{FF2B5EF4-FFF2-40B4-BE49-F238E27FC236}">
              <a16:creationId xmlns:a16="http://schemas.microsoft.com/office/drawing/2014/main" id="{157553CF-7049-44FC-BA0B-392A731627A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89" name="Text Box 128">
          <a:extLst>
            <a:ext uri="{FF2B5EF4-FFF2-40B4-BE49-F238E27FC236}">
              <a16:creationId xmlns:a16="http://schemas.microsoft.com/office/drawing/2014/main" id="{4D022E9C-1BA3-400C-A3DE-E8BAE2383E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90" name="Text Box 129">
          <a:extLst>
            <a:ext uri="{FF2B5EF4-FFF2-40B4-BE49-F238E27FC236}">
              <a16:creationId xmlns:a16="http://schemas.microsoft.com/office/drawing/2014/main" id="{8DDC06ED-CC1C-4D6E-859C-944727EA2B4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91" name="Text Box 130">
          <a:extLst>
            <a:ext uri="{FF2B5EF4-FFF2-40B4-BE49-F238E27FC236}">
              <a16:creationId xmlns:a16="http://schemas.microsoft.com/office/drawing/2014/main" id="{8B42588D-C70A-409B-B180-2DC5E417377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92" name="Text Box 131">
          <a:extLst>
            <a:ext uri="{FF2B5EF4-FFF2-40B4-BE49-F238E27FC236}">
              <a16:creationId xmlns:a16="http://schemas.microsoft.com/office/drawing/2014/main" id="{0C96ED17-C6A3-4624-8805-C8E1EDC39FB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93" name="Text Box 132">
          <a:extLst>
            <a:ext uri="{FF2B5EF4-FFF2-40B4-BE49-F238E27FC236}">
              <a16:creationId xmlns:a16="http://schemas.microsoft.com/office/drawing/2014/main" id="{4A010983-C51E-412D-903A-1A289FE9D8B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94" name="Text Box 133">
          <a:extLst>
            <a:ext uri="{FF2B5EF4-FFF2-40B4-BE49-F238E27FC236}">
              <a16:creationId xmlns:a16="http://schemas.microsoft.com/office/drawing/2014/main" id="{183DD876-A10D-4D2B-8240-5D9D5BEACD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95" name="Text Box 134">
          <a:extLst>
            <a:ext uri="{FF2B5EF4-FFF2-40B4-BE49-F238E27FC236}">
              <a16:creationId xmlns:a16="http://schemas.microsoft.com/office/drawing/2014/main" id="{4A6725E5-1AD6-4A95-9289-550C6BB787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96" name="Text Box 135">
          <a:extLst>
            <a:ext uri="{FF2B5EF4-FFF2-40B4-BE49-F238E27FC236}">
              <a16:creationId xmlns:a16="http://schemas.microsoft.com/office/drawing/2014/main" id="{8DA638E0-E3BA-4FF7-B266-AEA5971B617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97" name="Text Box 136">
          <a:extLst>
            <a:ext uri="{FF2B5EF4-FFF2-40B4-BE49-F238E27FC236}">
              <a16:creationId xmlns:a16="http://schemas.microsoft.com/office/drawing/2014/main" id="{583AC66D-0E81-437E-AE07-038771A7534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98" name="Text Box 137">
          <a:extLst>
            <a:ext uri="{FF2B5EF4-FFF2-40B4-BE49-F238E27FC236}">
              <a16:creationId xmlns:a16="http://schemas.microsoft.com/office/drawing/2014/main" id="{E29FBBA2-46B4-4582-A3D1-7874222C13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599" name="Text Box 138">
          <a:extLst>
            <a:ext uri="{FF2B5EF4-FFF2-40B4-BE49-F238E27FC236}">
              <a16:creationId xmlns:a16="http://schemas.microsoft.com/office/drawing/2014/main" id="{AD4C1888-6477-4F2F-80D3-337998D76E1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00" name="Text Box 139">
          <a:extLst>
            <a:ext uri="{FF2B5EF4-FFF2-40B4-BE49-F238E27FC236}">
              <a16:creationId xmlns:a16="http://schemas.microsoft.com/office/drawing/2014/main" id="{C36E41C7-DF27-4C1B-BD5B-A262036E6A4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01" name="Text Box 140">
          <a:extLst>
            <a:ext uri="{FF2B5EF4-FFF2-40B4-BE49-F238E27FC236}">
              <a16:creationId xmlns:a16="http://schemas.microsoft.com/office/drawing/2014/main" id="{4ABEC136-5FA1-4458-BD57-F494873204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02" name="Text Box 141">
          <a:extLst>
            <a:ext uri="{FF2B5EF4-FFF2-40B4-BE49-F238E27FC236}">
              <a16:creationId xmlns:a16="http://schemas.microsoft.com/office/drawing/2014/main" id="{4832F30F-A7F4-4218-AB19-97ED3D5FD83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03" name="Text Box 142">
          <a:extLst>
            <a:ext uri="{FF2B5EF4-FFF2-40B4-BE49-F238E27FC236}">
              <a16:creationId xmlns:a16="http://schemas.microsoft.com/office/drawing/2014/main" id="{A315CFAB-135C-468A-BCCD-8F8B306FAE1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04" name="Text Box 143">
          <a:extLst>
            <a:ext uri="{FF2B5EF4-FFF2-40B4-BE49-F238E27FC236}">
              <a16:creationId xmlns:a16="http://schemas.microsoft.com/office/drawing/2014/main" id="{D594F77D-B97B-4EEB-A895-131A5A08A15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05" name="Text Box 144">
          <a:extLst>
            <a:ext uri="{FF2B5EF4-FFF2-40B4-BE49-F238E27FC236}">
              <a16:creationId xmlns:a16="http://schemas.microsoft.com/office/drawing/2014/main" id="{2ED1A148-512D-4F25-B9D3-A038CBB1ED3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06" name="Text Box 145">
          <a:extLst>
            <a:ext uri="{FF2B5EF4-FFF2-40B4-BE49-F238E27FC236}">
              <a16:creationId xmlns:a16="http://schemas.microsoft.com/office/drawing/2014/main" id="{CF4ED3AF-8FC5-40BF-BCC6-77C5A6A34F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07" name="Text Box 146">
          <a:extLst>
            <a:ext uri="{FF2B5EF4-FFF2-40B4-BE49-F238E27FC236}">
              <a16:creationId xmlns:a16="http://schemas.microsoft.com/office/drawing/2014/main" id="{57724CFC-1172-4BA5-941A-9945061663E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08" name="Text Box 147">
          <a:extLst>
            <a:ext uri="{FF2B5EF4-FFF2-40B4-BE49-F238E27FC236}">
              <a16:creationId xmlns:a16="http://schemas.microsoft.com/office/drawing/2014/main" id="{580203F5-B00A-4826-B36A-279A1B337ED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09" name="Text Box 148">
          <a:extLst>
            <a:ext uri="{FF2B5EF4-FFF2-40B4-BE49-F238E27FC236}">
              <a16:creationId xmlns:a16="http://schemas.microsoft.com/office/drawing/2014/main" id="{E7A8464B-6A34-41E8-8613-52A0D4DF36D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10" name="Text Box 149">
          <a:extLst>
            <a:ext uri="{FF2B5EF4-FFF2-40B4-BE49-F238E27FC236}">
              <a16:creationId xmlns:a16="http://schemas.microsoft.com/office/drawing/2014/main" id="{5369435C-E806-4590-B49F-AC80E04B6BB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11" name="Text Box 150">
          <a:extLst>
            <a:ext uri="{FF2B5EF4-FFF2-40B4-BE49-F238E27FC236}">
              <a16:creationId xmlns:a16="http://schemas.microsoft.com/office/drawing/2014/main" id="{E61B41D8-F7F3-4C3E-8BDA-C7DB4E0896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12" name="Text Box 151">
          <a:extLst>
            <a:ext uri="{FF2B5EF4-FFF2-40B4-BE49-F238E27FC236}">
              <a16:creationId xmlns:a16="http://schemas.microsoft.com/office/drawing/2014/main" id="{B788B5F1-B014-4D67-A3D1-4559C4A59CB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13" name="Text Box 152">
          <a:extLst>
            <a:ext uri="{FF2B5EF4-FFF2-40B4-BE49-F238E27FC236}">
              <a16:creationId xmlns:a16="http://schemas.microsoft.com/office/drawing/2014/main" id="{C3B29C0B-CDD6-4220-9CED-D09BF92338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14" name="Text Box 153">
          <a:extLst>
            <a:ext uri="{FF2B5EF4-FFF2-40B4-BE49-F238E27FC236}">
              <a16:creationId xmlns:a16="http://schemas.microsoft.com/office/drawing/2014/main" id="{3D7CCCCE-20FF-40DB-A52D-0422CFB53D5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15" name="Text Box 154">
          <a:extLst>
            <a:ext uri="{FF2B5EF4-FFF2-40B4-BE49-F238E27FC236}">
              <a16:creationId xmlns:a16="http://schemas.microsoft.com/office/drawing/2014/main" id="{3F796CC5-2CEE-4AF9-9210-AFFB36EF580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16" name="Text Box 155">
          <a:extLst>
            <a:ext uri="{FF2B5EF4-FFF2-40B4-BE49-F238E27FC236}">
              <a16:creationId xmlns:a16="http://schemas.microsoft.com/office/drawing/2014/main" id="{AAC87FDC-855B-4847-BC3A-86D6A4FF3E5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17" name="Text Box 156">
          <a:extLst>
            <a:ext uri="{FF2B5EF4-FFF2-40B4-BE49-F238E27FC236}">
              <a16:creationId xmlns:a16="http://schemas.microsoft.com/office/drawing/2014/main" id="{230F06A6-689D-43B1-9174-F03AF52062D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18" name="Text Box 157">
          <a:extLst>
            <a:ext uri="{FF2B5EF4-FFF2-40B4-BE49-F238E27FC236}">
              <a16:creationId xmlns:a16="http://schemas.microsoft.com/office/drawing/2014/main" id="{D29271E5-9A93-472C-9E5B-313742529D8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19" name="Text Box 158">
          <a:extLst>
            <a:ext uri="{FF2B5EF4-FFF2-40B4-BE49-F238E27FC236}">
              <a16:creationId xmlns:a16="http://schemas.microsoft.com/office/drawing/2014/main" id="{A96FCD51-5740-4EC0-9E6E-0C7F6F53378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20" name="Text Box 159">
          <a:extLst>
            <a:ext uri="{FF2B5EF4-FFF2-40B4-BE49-F238E27FC236}">
              <a16:creationId xmlns:a16="http://schemas.microsoft.com/office/drawing/2014/main" id="{F79F160F-EDBE-4051-B29E-D489D3879A0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21" name="Text Box 160">
          <a:extLst>
            <a:ext uri="{FF2B5EF4-FFF2-40B4-BE49-F238E27FC236}">
              <a16:creationId xmlns:a16="http://schemas.microsoft.com/office/drawing/2014/main" id="{04E8F49B-6E60-476C-847E-A8E183866F9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22" name="Text Box 161">
          <a:extLst>
            <a:ext uri="{FF2B5EF4-FFF2-40B4-BE49-F238E27FC236}">
              <a16:creationId xmlns:a16="http://schemas.microsoft.com/office/drawing/2014/main" id="{2BD08349-9AC1-4B07-8FC5-A4115A095E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23" name="Text Box 162">
          <a:extLst>
            <a:ext uri="{FF2B5EF4-FFF2-40B4-BE49-F238E27FC236}">
              <a16:creationId xmlns:a16="http://schemas.microsoft.com/office/drawing/2014/main" id="{8D70FFDA-DAF7-4F97-AA32-DD3DE689171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24" name="Text Box 163">
          <a:extLst>
            <a:ext uri="{FF2B5EF4-FFF2-40B4-BE49-F238E27FC236}">
              <a16:creationId xmlns:a16="http://schemas.microsoft.com/office/drawing/2014/main" id="{72693DB3-0B17-46DD-980A-2B3E2F705F9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25" name="Text Box 164">
          <a:extLst>
            <a:ext uri="{FF2B5EF4-FFF2-40B4-BE49-F238E27FC236}">
              <a16:creationId xmlns:a16="http://schemas.microsoft.com/office/drawing/2014/main" id="{49CA991C-9027-4477-B3F7-28D32A8A9EF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26" name="Text Box 165">
          <a:extLst>
            <a:ext uri="{FF2B5EF4-FFF2-40B4-BE49-F238E27FC236}">
              <a16:creationId xmlns:a16="http://schemas.microsoft.com/office/drawing/2014/main" id="{8FAC4946-1FC6-43D5-860F-56D0C130A0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27" name="Text Box 166">
          <a:extLst>
            <a:ext uri="{FF2B5EF4-FFF2-40B4-BE49-F238E27FC236}">
              <a16:creationId xmlns:a16="http://schemas.microsoft.com/office/drawing/2014/main" id="{647AA3AC-38B7-4AD2-B0DF-BBCAE72D7E8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28" name="Text Box 167">
          <a:extLst>
            <a:ext uri="{FF2B5EF4-FFF2-40B4-BE49-F238E27FC236}">
              <a16:creationId xmlns:a16="http://schemas.microsoft.com/office/drawing/2014/main" id="{DEA56C79-D673-4A5F-87BD-3BED82133C7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29" name="Text Box 168">
          <a:extLst>
            <a:ext uri="{FF2B5EF4-FFF2-40B4-BE49-F238E27FC236}">
              <a16:creationId xmlns:a16="http://schemas.microsoft.com/office/drawing/2014/main" id="{1C0CCA66-0B34-4584-A984-AFC11CF16D4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30" name="Text Box 169">
          <a:extLst>
            <a:ext uri="{FF2B5EF4-FFF2-40B4-BE49-F238E27FC236}">
              <a16:creationId xmlns:a16="http://schemas.microsoft.com/office/drawing/2014/main" id="{E7797C86-30A4-4B6A-B8DE-C34488D8DC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31" name="Text Box 170">
          <a:extLst>
            <a:ext uri="{FF2B5EF4-FFF2-40B4-BE49-F238E27FC236}">
              <a16:creationId xmlns:a16="http://schemas.microsoft.com/office/drawing/2014/main" id="{469529A4-32DD-44AE-8C66-6DCF6039F21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32" name="Text Box 171">
          <a:extLst>
            <a:ext uri="{FF2B5EF4-FFF2-40B4-BE49-F238E27FC236}">
              <a16:creationId xmlns:a16="http://schemas.microsoft.com/office/drawing/2014/main" id="{0F392A95-C538-453B-BE53-54159F081BA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33" name="Text Box 172">
          <a:extLst>
            <a:ext uri="{FF2B5EF4-FFF2-40B4-BE49-F238E27FC236}">
              <a16:creationId xmlns:a16="http://schemas.microsoft.com/office/drawing/2014/main" id="{AF15C99A-CF74-4A4B-90BB-6D01B5D09F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34" name="Text Box 173">
          <a:extLst>
            <a:ext uri="{FF2B5EF4-FFF2-40B4-BE49-F238E27FC236}">
              <a16:creationId xmlns:a16="http://schemas.microsoft.com/office/drawing/2014/main" id="{2574C314-86A5-43BE-B2BF-F9C177E42FF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35" name="Text Box 174">
          <a:extLst>
            <a:ext uri="{FF2B5EF4-FFF2-40B4-BE49-F238E27FC236}">
              <a16:creationId xmlns:a16="http://schemas.microsoft.com/office/drawing/2014/main" id="{90EA08DC-8187-43DC-9020-F2ED010B3B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36" name="Text Box 175">
          <a:extLst>
            <a:ext uri="{FF2B5EF4-FFF2-40B4-BE49-F238E27FC236}">
              <a16:creationId xmlns:a16="http://schemas.microsoft.com/office/drawing/2014/main" id="{FCA8EA30-351E-4047-89F1-A77FAB57472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37" name="Text Box 176">
          <a:extLst>
            <a:ext uri="{FF2B5EF4-FFF2-40B4-BE49-F238E27FC236}">
              <a16:creationId xmlns:a16="http://schemas.microsoft.com/office/drawing/2014/main" id="{7C1E90E4-AF3A-4CB4-A119-043F6CF2390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38" name="Text Box 177">
          <a:extLst>
            <a:ext uri="{FF2B5EF4-FFF2-40B4-BE49-F238E27FC236}">
              <a16:creationId xmlns:a16="http://schemas.microsoft.com/office/drawing/2014/main" id="{6F13E93A-4A2E-4C76-AE31-390759F74BA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39" name="Text Box 178">
          <a:extLst>
            <a:ext uri="{FF2B5EF4-FFF2-40B4-BE49-F238E27FC236}">
              <a16:creationId xmlns:a16="http://schemas.microsoft.com/office/drawing/2014/main" id="{342B1573-EA34-40F7-BB1A-7B9A056B1D0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40" name="Text Box 179">
          <a:extLst>
            <a:ext uri="{FF2B5EF4-FFF2-40B4-BE49-F238E27FC236}">
              <a16:creationId xmlns:a16="http://schemas.microsoft.com/office/drawing/2014/main" id="{2794B4FB-C4B0-441E-AFED-EE8F8716E64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41" name="Text Box 180">
          <a:extLst>
            <a:ext uri="{FF2B5EF4-FFF2-40B4-BE49-F238E27FC236}">
              <a16:creationId xmlns:a16="http://schemas.microsoft.com/office/drawing/2014/main" id="{24350D0A-77AC-4684-BF53-3521E35FDCB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42" name="Text Box 181">
          <a:extLst>
            <a:ext uri="{FF2B5EF4-FFF2-40B4-BE49-F238E27FC236}">
              <a16:creationId xmlns:a16="http://schemas.microsoft.com/office/drawing/2014/main" id="{B8288C06-BA20-45E7-8485-6F5443A3FB3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43" name="Text Box 182">
          <a:extLst>
            <a:ext uri="{FF2B5EF4-FFF2-40B4-BE49-F238E27FC236}">
              <a16:creationId xmlns:a16="http://schemas.microsoft.com/office/drawing/2014/main" id="{0838DD37-F508-42B9-9071-F907CD0205D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44" name="Text Box 183">
          <a:extLst>
            <a:ext uri="{FF2B5EF4-FFF2-40B4-BE49-F238E27FC236}">
              <a16:creationId xmlns:a16="http://schemas.microsoft.com/office/drawing/2014/main" id="{9D445501-57D7-440C-A831-523E7A06E0D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45" name="Text Box 184">
          <a:extLst>
            <a:ext uri="{FF2B5EF4-FFF2-40B4-BE49-F238E27FC236}">
              <a16:creationId xmlns:a16="http://schemas.microsoft.com/office/drawing/2014/main" id="{3EA4C054-69CB-48AA-9053-391C32E9F25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46" name="Text Box 185">
          <a:extLst>
            <a:ext uri="{FF2B5EF4-FFF2-40B4-BE49-F238E27FC236}">
              <a16:creationId xmlns:a16="http://schemas.microsoft.com/office/drawing/2014/main" id="{E33813D6-9471-4020-A5BD-0CD5DA9B109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47" name="Text Box 186">
          <a:extLst>
            <a:ext uri="{FF2B5EF4-FFF2-40B4-BE49-F238E27FC236}">
              <a16:creationId xmlns:a16="http://schemas.microsoft.com/office/drawing/2014/main" id="{FB4559CB-2DB9-400C-94F2-441C988998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48" name="Text Box 187">
          <a:extLst>
            <a:ext uri="{FF2B5EF4-FFF2-40B4-BE49-F238E27FC236}">
              <a16:creationId xmlns:a16="http://schemas.microsoft.com/office/drawing/2014/main" id="{D7A291E5-6D89-4DE3-8A76-FF74A9296D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49" name="Text Box 188">
          <a:extLst>
            <a:ext uri="{FF2B5EF4-FFF2-40B4-BE49-F238E27FC236}">
              <a16:creationId xmlns:a16="http://schemas.microsoft.com/office/drawing/2014/main" id="{12F4F273-3015-4FA9-A1AC-2AC47C80C80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50" name="Text Box 189">
          <a:extLst>
            <a:ext uri="{FF2B5EF4-FFF2-40B4-BE49-F238E27FC236}">
              <a16:creationId xmlns:a16="http://schemas.microsoft.com/office/drawing/2014/main" id="{A03AB402-9E56-40EA-9DDC-BBE4DEA80D8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51" name="Text Box 190">
          <a:extLst>
            <a:ext uri="{FF2B5EF4-FFF2-40B4-BE49-F238E27FC236}">
              <a16:creationId xmlns:a16="http://schemas.microsoft.com/office/drawing/2014/main" id="{4FA12C6B-9452-468C-A544-206F5A2304D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52" name="Text Box 191">
          <a:extLst>
            <a:ext uri="{FF2B5EF4-FFF2-40B4-BE49-F238E27FC236}">
              <a16:creationId xmlns:a16="http://schemas.microsoft.com/office/drawing/2014/main" id="{861DB8AB-685F-4CD5-BF53-974C178A236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53" name="Text Box 192">
          <a:extLst>
            <a:ext uri="{FF2B5EF4-FFF2-40B4-BE49-F238E27FC236}">
              <a16:creationId xmlns:a16="http://schemas.microsoft.com/office/drawing/2014/main" id="{6E4ED4FC-687B-4AE2-83C3-633ACF086F1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54" name="Text Box 193">
          <a:extLst>
            <a:ext uri="{FF2B5EF4-FFF2-40B4-BE49-F238E27FC236}">
              <a16:creationId xmlns:a16="http://schemas.microsoft.com/office/drawing/2014/main" id="{22F593A5-DE87-4D90-852F-E730F5927A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55" name="Text Box 194">
          <a:extLst>
            <a:ext uri="{FF2B5EF4-FFF2-40B4-BE49-F238E27FC236}">
              <a16:creationId xmlns:a16="http://schemas.microsoft.com/office/drawing/2014/main" id="{353DD03F-2176-4733-9384-663DBFB4C76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56" name="Text Box 195">
          <a:extLst>
            <a:ext uri="{FF2B5EF4-FFF2-40B4-BE49-F238E27FC236}">
              <a16:creationId xmlns:a16="http://schemas.microsoft.com/office/drawing/2014/main" id="{F968571D-0A4D-45E2-9F69-23C00FA2EE5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57" name="Text Box 196">
          <a:extLst>
            <a:ext uri="{FF2B5EF4-FFF2-40B4-BE49-F238E27FC236}">
              <a16:creationId xmlns:a16="http://schemas.microsoft.com/office/drawing/2014/main" id="{E0554582-FA08-411F-BB51-809EC9AB697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58" name="Text Box 197">
          <a:extLst>
            <a:ext uri="{FF2B5EF4-FFF2-40B4-BE49-F238E27FC236}">
              <a16:creationId xmlns:a16="http://schemas.microsoft.com/office/drawing/2014/main" id="{89734CCD-E9E3-4DAE-BD27-5D63BF18C2A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59" name="Text Box 198">
          <a:extLst>
            <a:ext uri="{FF2B5EF4-FFF2-40B4-BE49-F238E27FC236}">
              <a16:creationId xmlns:a16="http://schemas.microsoft.com/office/drawing/2014/main" id="{7031409F-81DD-4AE2-9134-7DEAC7892CD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60" name="Text Box 199">
          <a:extLst>
            <a:ext uri="{FF2B5EF4-FFF2-40B4-BE49-F238E27FC236}">
              <a16:creationId xmlns:a16="http://schemas.microsoft.com/office/drawing/2014/main" id="{92F81798-057D-4147-BCE7-F5E4264755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61" name="Text Box 200">
          <a:extLst>
            <a:ext uri="{FF2B5EF4-FFF2-40B4-BE49-F238E27FC236}">
              <a16:creationId xmlns:a16="http://schemas.microsoft.com/office/drawing/2014/main" id="{B039F2AA-818A-4F92-A85B-88C8FE8B865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62" name="Text Box 201">
          <a:extLst>
            <a:ext uri="{FF2B5EF4-FFF2-40B4-BE49-F238E27FC236}">
              <a16:creationId xmlns:a16="http://schemas.microsoft.com/office/drawing/2014/main" id="{91B101D3-BF3D-4251-A8EC-8AA53009907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63" name="Text Box 202">
          <a:extLst>
            <a:ext uri="{FF2B5EF4-FFF2-40B4-BE49-F238E27FC236}">
              <a16:creationId xmlns:a16="http://schemas.microsoft.com/office/drawing/2014/main" id="{476E5A26-E8D7-4790-B169-47FC7A84C32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64" name="Text Box 203">
          <a:extLst>
            <a:ext uri="{FF2B5EF4-FFF2-40B4-BE49-F238E27FC236}">
              <a16:creationId xmlns:a16="http://schemas.microsoft.com/office/drawing/2014/main" id="{05379D20-68D1-49D4-BE0A-972E9E1F9A4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65" name="Text Box 204">
          <a:extLst>
            <a:ext uri="{FF2B5EF4-FFF2-40B4-BE49-F238E27FC236}">
              <a16:creationId xmlns:a16="http://schemas.microsoft.com/office/drawing/2014/main" id="{10A90CFD-3C9C-4047-96EC-D36735216C8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66" name="Text Box 205">
          <a:extLst>
            <a:ext uri="{FF2B5EF4-FFF2-40B4-BE49-F238E27FC236}">
              <a16:creationId xmlns:a16="http://schemas.microsoft.com/office/drawing/2014/main" id="{4230822A-BB4D-4870-BFEB-766295E745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67" name="Text Box 206">
          <a:extLst>
            <a:ext uri="{FF2B5EF4-FFF2-40B4-BE49-F238E27FC236}">
              <a16:creationId xmlns:a16="http://schemas.microsoft.com/office/drawing/2014/main" id="{DFDF576E-B187-467E-B328-8F4C7D911BE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68" name="Text Box 207">
          <a:extLst>
            <a:ext uri="{FF2B5EF4-FFF2-40B4-BE49-F238E27FC236}">
              <a16:creationId xmlns:a16="http://schemas.microsoft.com/office/drawing/2014/main" id="{37A53BF5-A3F6-4172-A11B-6140C23BD3B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69" name="Text Box 208">
          <a:extLst>
            <a:ext uri="{FF2B5EF4-FFF2-40B4-BE49-F238E27FC236}">
              <a16:creationId xmlns:a16="http://schemas.microsoft.com/office/drawing/2014/main" id="{B70D13C6-FE04-41FC-98EE-582A9B1EBC7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70" name="Text Box 209">
          <a:extLst>
            <a:ext uri="{FF2B5EF4-FFF2-40B4-BE49-F238E27FC236}">
              <a16:creationId xmlns:a16="http://schemas.microsoft.com/office/drawing/2014/main" id="{E4E8BA1F-8EF4-4F20-85E6-5B272C4A66C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71" name="Text Box 210">
          <a:extLst>
            <a:ext uri="{FF2B5EF4-FFF2-40B4-BE49-F238E27FC236}">
              <a16:creationId xmlns:a16="http://schemas.microsoft.com/office/drawing/2014/main" id="{F24E3660-9684-42B9-9297-4CBCCF4ADA4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72" name="Text Box 211">
          <a:extLst>
            <a:ext uri="{FF2B5EF4-FFF2-40B4-BE49-F238E27FC236}">
              <a16:creationId xmlns:a16="http://schemas.microsoft.com/office/drawing/2014/main" id="{08B6DDFF-2913-405A-95F7-83F1931F961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73" name="Text Box 212">
          <a:extLst>
            <a:ext uri="{FF2B5EF4-FFF2-40B4-BE49-F238E27FC236}">
              <a16:creationId xmlns:a16="http://schemas.microsoft.com/office/drawing/2014/main" id="{2D48FAFB-73F2-4C78-BAC6-359BE73D731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74" name="Text Box 213">
          <a:extLst>
            <a:ext uri="{FF2B5EF4-FFF2-40B4-BE49-F238E27FC236}">
              <a16:creationId xmlns:a16="http://schemas.microsoft.com/office/drawing/2014/main" id="{23277B64-E738-4B62-ADF0-34C99F93AC6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75" name="Text Box 214">
          <a:extLst>
            <a:ext uri="{FF2B5EF4-FFF2-40B4-BE49-F238E27FC236}">
              <a16:creationId xmlns:a16="http://schemas.microsoft.com/office/drawing/2014/main" id="{D63B2459-D6E3-4503-B899-6D4F2FBC20D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76" name="Text Box 215">
          <a:extLst>
            <a:ext uri="{FF2B5EF4-FFF2-40B4-BE49-F238E27FC236}">
              <a16:creationId xmlns:a16="http://schemas.microsoft.com/office/drawing/2014/main" id="{1F36D2C0-10E0-42CC-A5FB-F688A97232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77" name="Text Box 216">
          <a:extLst>
            <a:ext uri="{FF2B5EF4-FFF2-40B4-BE49-F238E27FC236}">
              <a16:creationId xmlns:a16="http://schemas.microsoft.com/office/drawing/2014/main" id="{49C2FC63-EFA9-4260-AAB2-4CCF31394AD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78" name="Text Box 217">
          <a:extLst>
            <a:ext uri="{FF2B5EF4-FFF2-40B4-BE49-F238E27FC236}">
              <a16:creationId xmlns:a16="http://schemas.microsoft.com/office/drawing/2014/main" id="{B5835D39-05A7-40D7-B326-44BEBA37AC1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79" name="Text Box 218">
          <a:extLst>
            <a:ext uri="{FF2B5EF4-FFF2-40B4-BE49-F238E27FC236}">
              <a16:creationId xmlns:a16="http://schemas.microsoft.com/office/drawing/2014/main" id="{FFEA03EB-C924-4EE3-86B2-D83E4B92ADB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80" name="Text Box 219">
          <a:extLst>
            <a:ext uri="{FF2B5EF4-FFF2-40B4-BE49-F238E27FC236}">
              <a16:creationId xmlns:a16="http://schemas.microsoft.com/office/drawing/2014/main" id="{41142AB4-E393-4A81-BE06-4799BCD9133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81" name="Text Box 220">
          <a:extLst>
            <a:ext uri="{FF2B5EF4-FFF2-40B4-BE49-F238E27FC236}">
              <a16:creationId xmlns:a16="http://schemas.microsoft.com/office/drawing/2014/main" id="{77CB3D66-F838-4876-B640-57031BE1EE6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82" name="Text Box 221">
          <a:extLst>
            <a:ext uri="{FF2B5EF4-FFF2-40B4-BE49-F238E27FC236}">
              <a16:creationId xmlns:a16="http://schemas.microsoft.com/office/drawing/2014/main" id="{E176ADE4-2932-44B5-8A7D-27C2B216B1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83" name="Text Box 222">
          <a:extLst>
            <a:ext uri="{FF2B5EF4-FFF2-40B4-BE49-F238E27FC236}">
              <a16:creationId xmlns:a16="http://schemas.microsoft.com/office/drawing/2014/main" id="{DFAA1258-DA50-459E-B78C-16F2C094D05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84" name="Text Box 223">
          <a:extLst>
            <a:ext uri="{FF2B5EF4-FFF2-40B4-BE49-F238E27FC236}">
              <a16:creationId xmlns:a16="http://schemas.microsoft.com/office/drawing/2014/main" id="{7DC01BB2-7A5F-460E-81A5-A0D9F4C28C1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85" name="Text Box 224">
          <a:extLst>
            <a:ext uri="{FF2B5EF4-FFF2-40B4-BE49-F238E27FC236}">
              <a16:creationId xmlns:a16="http://schemas.microsoft.com/office/drawing/2014/main" id="{AC6C2FD7-7F7B-4CB2-ADAE-8BD416D1954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86" name="Text Box 225">
          <a:extLst>
            <a:ext uri="{FF2B5EF4-FFF2-40B4-BE49-F238E27FC236}">
              <a16:creationId xmlns:a16="http://schemas.microsoft.com/office/drawing/2014/main" id="{8F6E3EC9-336D-46AA-8865-0F241565452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87" name="Text Box 226">
          <a:extLst>
            <a:ext uri="{FF2B5EF4-FFF2-40B4-BE49-F238E27FC236}">
              <a16:creationId xmlns:a16="http://schemas.microsoft.com/office/drawing/2014/main" id="{733FC598-0C0A-43C4-9413-CE7EDCE86A7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88" name="Text Box 227">
          <a:extLst>
            <a:ext uri="{FF2B5EF4-FFF2-40B4-BE49-F238E27FC236}">
              <a16:creationId xmlns:a16="http://schemas.microsoft.com/office/drawing/2014/main" id="{E19D7CEA-E30A-45B3-A55A-A3D9AE3C725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89" name="Text Box 228">
          <a:extLst>
            <a:ext uri="{FF2B5EF4-FFF2-40B4-BE49-F238E27FC236}">
              <a16:creationId xmlns:a16="http://schemas.microsoft.com/office/drawing/2014/main" id="{29422721-B5BB-499F-B98D-6D92446DDF0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90" name="Text Box 229">
          <a:extLst>
            <a:ext uri="{FF2B5EF4-FFF2-40B4-BE49-F238E27FC236}">
              <a16:creationId xmlns:a16="http://schemas.microsoft.com/office/drawing/2014/main" id="{6D3F9A8A-0E2A-484F-B044-3096A41FF95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91" name="Text Box 230">
          <a:extLst>
            <a:ext uri="{FF2B5EF4-FFF2-40B4-BE49-F238E27FC236}">
              <a16:creationId xmlns:a16="http://schemas.microsoft.com/office/drawing/2014/main" id="{51DCD62B-E7EA-4759-9DD4-B5EE8BD284C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92" name="Text Box 231">
          <a:extLst>
            <a:ext uri="{FF2B5EF4-FFF2-40B4-BE49-F238E27FC236}">
              <a16:creationId xmlns:a16="http://schemas.microsoft.com/office/drawing/2014/main" id="{A0FD01AA-71B0-410B-846F-349DCB3BF8C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93" name="Text Box 232">
          <a:extLst>
            <a:ext uri="{FF2B5EF4-FFF2-40B4-BE49-F238E27FC236}">
              <a16:creationId xmlns:a16="http://schemas.microsoft.com/office/drawing/2014/main" id="{ABAC06B3-F672-44E7-BAF5-4CAF11BAC2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94" name="Text Box 233">
          <a:extLst>
            <a:ext uri="{FF2B5EF4-FFF2-40B4-BE49-F238E27FC236}">
              <a16:creationId xmlns:a16="http://schemas.microsoft.com/office/drawing/2014/main" id="{7339C0FB-32FF-4515-B718-EAAA3D2519A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95" name="Text Box 234">
          <a:extLst>
            <a:ext uri="{FF2B5EF4-FFF2-40B4-BE49-F238E27FC236}">
              <a16:creationId xmlns:a16="http://schemas.microsoft.com/office/drawing/2014/main" id="{517206E2-77E3-436F-B4ED-E495F8DBE4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96" name="Text Box 235">
          <a:extLst>
            <a:ext uri="{FF2B5EF4-FFF2-40B4-BE49-F238E27FC236}">
              <a16:creationId xmlns:a16="http://schemas.microsoft.com/office/drawing/2014/main" id="{5125AE12-927C-4059-B260-8732940F0EF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97" name="Text Box 236">
          <a:extLst>
            <a:ext uri="{FF2B5EF4-FFF2-40B4-BE49-F238E27FC236}">
              <a16:creationId xmlns:a16="http://schemas.microsoft.com/office/drawing/2014/main" id="{9E775985-67A5-44A0-B7E8-4A166311290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98" name="Text Box 237">
          <a:extLst>
            <a:ext uri="{FF2B5EF4-FFF2-40B4-BE49-F238E27FC236}">
              <a16:creationId xmlns:a16="http://schemas.microsoft.com/office/drawing/2014/main" id="{6375518A-1679-45F5-90B2-CE12933A37B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699" name="Text Box 238">
          <a:extLst>
            <a:ext uri="{FF2B5EF4-FFF2-40B4-BE49-F238E27FC236}">
              <a16:creationId xmlns:a16="http://schemas.microsoft.com/office/drawing/2014/main" id="{B1455160-D9A8-41B8-A408-F4ACC0BADEB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00" name="Text Box 239">
          <a:extLst>
            <a:ext uri="{FF2B5EF4-FFF2-40B4-BE49-F238E27FC236}">
              <a16:creationId xmlns:a16="http://schemas.microsoft.com/office/drawing/2014/main" id="{E84A6C98-D1F6-40BD-BDA0-EF577E41C3E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01" name="Text Box 240">
          <a:extLst>
            <a:ext uri="{FF2B5EF4-FFF2-40B4-BE49-F238E27FC236}">
              <a16:creationId xmlns:a16="http://schemas.microsoft.com/office/drawing/2014/main" id="{E6F40055-8B05-41AA-81C0-AC38A6A159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02" name="Text Box 241">
          <a:extLst>
            <a:ext uri="{FF2B5EF4-FFF2-40B4-BE49-F238E27FC236}">
              <a16:creationId xmlns:a16="http://schemas.microsoft.com/office/drawing/2014/main" id="{83FF5CAF-C9F3-4B6F-89AD-F187FCE5BD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03" name="Text Box 242">
          <a:extLst>
            <a:ext uri="{FF2B5EF4-FFF2-40B4-BE49-F238E27FC236}">
              <a16:creationId xmlns:a16="http://schemas.microsoft.com/office/drawing/2014/main" id="{780AEFBB-9476-4B02-BEEB-B4DBF9D489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04" name="Text Box 243">
          <a:extLst>
            <a:ext uri="{FF2B5EF4-FFF2-40B4-BE49-F238E27FC236}">
              <a16:creationId xmlns:a16="http://schemas.microsoft.com/office/drawing/2014/main" id="{35A83515-307A-42B8-B20C-FB8FA6D163F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05" name="Text Box 244">
          <a:extLst>
            <a:ext uri="{FF2B5EF4-FFF2-40B4-BE49-F238E27FC236}">
              <a16:creationId xmlns:a16="http://schemas.microsoft.com/office/drawing/2014/main" id="{25838D2E-BC90-409E-9796-FD02CD9004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06" name="Text Box 245">
          <a:extLst>
            <a:ext uri="{FF2B5EF4-FFF2-40B4-BE49-F238E27FC236}">
              <a16:creationId xmlns:a16="http://schemas.microsoft.com/office/drawing/2014/main" id="{98490014-ADA8-48B0-9306-B48483A9917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07" name="Text Box 246">
          <a:extLst>
            <a:ext uri="{FF2B5EF4-FFF2-40B4-BE49-F238E27FC236}">
              <a16:creationId xmlns:a16="http://schemas.microsoft.com/office/drawing/2014/main" id="{C45A34D3-C643-46F0-83EB-1EF3DC8F5FD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08" name="Text Box 247">
          <a:extLst>
            <a:ext uri="{FF2B5EF4-FFF2-40B4-BE49-F238E27FC236}">
              <a16:creationId xmlns:a16="http://schemas.microsoft.com/office/drawing/2014/main" id="{B7EB6CD5-EAA8-43D5-862F-AFB6AF140C0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09" name="Text Box 248">
          <a:extLst>
            <a:ext uri="{FF2B5EF4-FFF2-40B4-BE49-F238E27FC236}">
              <a16:creationId xmlns:a16="http://schemas.microsoft.com/office/drawing/2014/main" id="{250F4E4B-9FE0-44D2-8575-EC930968E53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10" name="Text Box 249">
          <a:extLst>
            <a:ext uri="{FF2B5EF4-FFF2-40B4-BE49-F238E27FC236}">
              <a16:creationId xmlns:a16="http://schemas.microsoft.com/office/drawing/2014/main" id="{ECAC7C42-0184-4A06-B658-B9CEEC7FCB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11" name="Text Box 250">
          <a:extLst>
            <a:ext uri="{FF2B5EF4-FFF2-40B4-BE49-F238E27FC236}">
              <a16:creationId xmlns:a16="http://schemas.microsoft.com/office/drawing/2014/main" id="{5D780DB2-968D-4587-A0EC-8D356F56E05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12" name="Text Box 251">
          <a:extLst>
            <a:ext uri="{FF2B5EF4-FFF2-40B4-BE49-F238E27FC236}">
              <a16:creationId xmlns:a16="http://schemas.microsoft.com/office/drawing/2014/main" id="{A5DEAD94-F832-4D76-B76D-47356C2BE32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13" name="Text Box 252">
          <a:extLst>
            <a:ext uri="{FF2B5EF4-FFF2-40B4-BE49-F238E27FC236}">
              <a16:creationId xmlns:a16="http://schemas.microsoft.com/office/drawing/2014/main" id="{3C9DC1F7-2075-4EF4-929F-EB275B68E7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14" name="Text Box 253">
          <a:extLst>
            <a:ext uri="{FF2B5EF4-FFF2-40B4-BE49-F238E27FC236}">
              <a16:creationId xmlns:a16="http://schemas.microsoft.com/office/drawing/2014/main" id="{1CD00360-D535-450F-A397-FF08C1DF794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15" name="Text Box 254">
          <a:extLst>
            <a:ext uri="{FF2B5EF4-FFF2-40B4-BE49-F238E27FC236}">
              <a16:creationId xmlns:a16="http://schemas.microsoft.com/office/drawing/2014/main" id="{8CC51195-9AE5-43F5-9967-2D072AB98EF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16" name="Text Box 255">
          <a:extLst>
            <a:ext uri="{FF2B5EF4-FFF2-40B4-BE49-F238E27FC236}">
              <a16:creationId xmlns:a16="http://schemas.microsoft.com/office/drawing/2014/main" id="{30815ABE-849F-4D70-BB75-F3B8740E297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17" name="Text Box 256">
          <a:extLst>
            <a:ext uri="{FF2B5EF4-FFF2-40B4-BE49-F238E27FC236}">
              <a16:creationId xmlns:a16="http://schemas.microsoft.com/office/drawing/2014/main" id="{7458BF03-0D0C-4A85-AD70-7685179F8D3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18" name="Text Box 257">
          <a:extLst>
            <a:ext uri="{FF2B5EF4-FFF2-40B4-BE49-F238E27FC236}">
              <a16:creationId xmlns:a16="http://schemas.microsoft.com/office/drawing/2014/main" id="{267F2925-B3C0-46FE-800A-961A9F2F1B1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19" name="Text Box 258">
          <a:extLst>
            <a:ext uri="{FF2B5EF4-FFF2-40B4-BE49-F238E27FC236}">
              <a16:creationId xmlns:a16="http://schemas.microsoft.com/office/drawing/2014/main" id="{6311AE29-F455-4A4F-8ABA-49949EC2CD3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20" name="Text Box 259">
          <a:extLst>
            <a:ext uri="{FF2B5EF4-FFF2-40B4-BE49-F238E27FC236}">
              <a16:creationId xmlns:a16="http://schemas.microsoft.com/office/drawing/2014/main" id="{E91B656F-92B6-4A64-A47E-E9E16AA7CA4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21" name="Text Box 260">
          <a:extLst>
            <a:ext uri="{FF2B5EF4-FFF2-40B4-BE49-F238E27FC236}">
              <a16:creationId xmlns:a16="http://schemas.microsoft.com/office/drawing/2014/main" id="{DA849173-8E72-4B43-B994-0DA57CABD39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22" name="Text Box 261">
          <a:extLst>
            <a:ext uri="{FF2B5EF4-FFF2-40B4-BE49-F238E27FC236}">
              <a16:creationId xmlns:a16="http://schemas.microsoft.com/office/drawing/2014/main" id="{1C34C3D1-E583-460D-8E4B-050EFA5EAE7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23" name="Text Box 262">
          <a:extLst>
            <a:ext uri="{FF2B5EF4-FFF2-40B4-BE49-F238E27FC236}">
              <a16:creationId xmlns:a16="http://schemas.microsoft.com/office/drawing/2014/main" id="{5077F443-F055-4731-9BA6-DAC5AE87A4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24" name="Text Box 263">
          <a:extLst>
            <a:ext uri="{FF2B5EF4-FFF2-40B4-BE49-F238E27FC236}">
              <a16:creationId xmlns:a16="http://schemas.microsoft.com/office/drawing/2014/main" id="{43F792F0-1F8F-4CD3-8C5B-9094706FE1B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25" name="Text Box 264">
          <a:extLst>
            <a:ext uri="{FF2B5EF4-FFF2-40B4-BE49-F238E27FC236}">
              <a16:creationId xmlns:a16="http://schemas.microsoft.com/office/drawing/2014/main" id="{6200B14C-87DF-4448-9460-A6E8014FF51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26" name="Text Box 265">
          <a:extLst>
            <a:ext uri="{FF2B5EF4-FFF2-40B4-BE49-F238E27FC236}">
              <a16:creationId xmlns:a16="http://schemas.microsoft.com/office/drawing/2014/main" id="{17CEA70C-E7F1-463C-A7BF-56209FCCE1F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27" name="Text Box 266">
          <a:extLst>
            <a:ext uri="{FF2B5EF4-FFF2-40B4-BE49-F238E27FC236}">
              <a16:creationId xmlns:a16="http://schemas.microsoft.com/office/drawing/2014/main" id="{DF1E3E95-D87C-46A0-B9D7-0CD1AA67E2D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28" name="Text Box 267">
          <a:extLst>
            <a:ext uri="{FF2B5EF4-FFF2-40B4-BE49-F238E27FC236}">
              <a16:creationId xmlns:a16="http://schemas.microsoft.com/office/drawing/2014/main" id="{EE95A535-DCF2-4AC2-A8A8-FD0607EF224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29" name="Text Box 268">
          <a:extLst>
            <a:ext uri="{FF2B5EF4-FFF2-40B4-BE49-F238E27FC236}">
              <a16:creationId xmlns:a16="http://schemas.microsoft.com/office/drawing/2014/main" id="{15D7434C-FE23-46ED-A5FB-9203AB181EB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30" name="Text Box 269">
          <a:extLst>
            <a:ext uri="{FF2B5EF4-FFF2-40B4-BE49-F238E27FC236}">
              <a16:creationId xmlns:a16="http://schemas.microsoft.com/office/drawing/2014/main" id="{B15C78DD-1CC8-42D9-9E8D-EED09D0236E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31" name="Text Box 270">
          <a:extLst>
            <a:ext uri="{FF2B5EF4-FFF2-40B4-BE49-F238E27FC236}">
              <a16:creationId xmlns:a16="http://schemas.microsoft.com/office/drawing/2014/main" id="{E441298B-85B6-4DC1-8872-B42E070E3CC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32" name="Text Box 271">
          <a:extLst>
            <a:ext uri="{FF2B5EF4-FFF2-40B4-BE49-F238E27FC236}">
              <a16:creationId xmlns:a16="http://schemas.microsoft.com/office/drawing/2014/main" id="{B27440FD-CCF4-4808-8CC6-84BE04B6D1C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33" name="Text Box 272">
          <a:extLst>
            <a:ext uri="{FF2B5EF4-FFF2-40B4-BE49-F238E27FC236}">
              <a16:creationId xmlns:a16="http://schemas.microsoft.com/office/drawing/2014/main" id="{0E1C5C96-DB7D-4D52-9D5D-9419E988B48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34" name="Text Box 273">
          <a:extLst>
            <a:ext uri="{FF2B5EF4-FFF2-40B4-BE49-F238E27FC236}">
              <a16:creationId xmlns:a16="http://schemas.microsoft.com/office/drawing/2014/main" id="{28018468-78E2-4803-94FB-A87879036B9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35" name="Text Box 274">
          <a:extLst>
            <a:ext uri="{FF2B5EF4-FFF2-40B4-BE49-F238E27FC236}">
              <a16:creationId xmlns:a16="http://schemas.microsoft.com/office/drawing/2014/main" id="{06E8ED72-1DFA-4DF5-8FD7-E2B948149C7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36" name="Text Box 275">
          <a:extLst>
            <a:ext uri="{FF2B5EF4-FFF2-40B4-BE49-F238E27FC236}">
              <a16:creationId xmlns:a16="http://schemas.microsoft.com/office/drawing/2014/main" id="{E9D6EB54-AC33-4ED3-AEBD-16D66547E3D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37" name="Text Box 276">
          <a:extLst>
            <a:ext uri="{FF2B5EF4-FFF2-40B4-BE49-F238E27FC236}">
              <a16:creationId xmlns:a16="http://schemas.microsoft.com/office/drawing/2014/main" id="{38E1F010-845B-4C11-AAFC-05D40DAEEC6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38" name="Text Box 277">
          <a:extLst>
            <a:ext uri="{FF2B5EF4-FFF2-40B4-BE49-F238E27FC236}">
              <a16:creationId xmlns:a16="http://schemas.microsoft.com/office/drawing/2014/main" id="{9C2E718A-AF4D-4F48-8824-F9874300E8F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39" name="Text Box 278">
          <a:extLst>
            <a:ext uri="{FF2B5EF4-FFF2-40B4-BE49-F238E27FC236}">
              <a16:creationId xmlns:a16="http://schemas.microsoft.com/office/drawing/2014/main" id="{022B442A-2BFC-4C22-986B-DAF54D7BCCA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40" name="Text Box 279">
          <a:extLst>
            <a:ext uri="{FF2B5EF4-FFF2-40B4-BE49-F238E27FC236}">
              <a16:creationId xmlns:a16="http://schemas.microsoft.com/office/drawing/2014/main" id="{62C4087F-A548-4944-8D69-653AAC5C49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41" name="Text Box 280">
          <a:extLst>
            <a:ext uri="{FF2B5EF4-FFF2-40B4-BE49-F238E27FC236}">
              <a16:creationId xmlns:a16="http://schemas.microsoft.com/office/drawing/2014/main" id="{98BD1E94-D829-4033-A312-56EF61BEB95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42" name="Text Box 281">
          <a:extLst>
            <a:ext uri="{FF2B5EF4-FFF2-40B4-BE49-F238E27FC236}">
              <a16:creationId xmlns:a16="http://schemas.microsoft.com/office/drawing/2014/main" id="{05476D22-310D-4278-903C-8F50B9C0E7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43" name="Text Box 282">
          <a:extLst>
            <a:ext uri="{FF2B5EF4-FFF2-40B4-BE49-F238E27FC236}">
              <a16:creationId xmlns:a16="http://schemas.microsoft.com/office/drawing/2014/main" id="{22375F08-43B6-47BD-892D-6E2A8453ABB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44" name="Text Box 283">
          <a:extLst>
            <a:ext uri="{FF2B5EF4-FFF2-40B4-BE49-F238E27FC236}">
              <a16:creationId xmlns:a16="http://schemas.microsoft.com/office/drawing/2014/main" id="{9265EC18-5DE4-49B5-94F3-5A833BB750D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45" name="Text Box 284">
          <a:extLst>
            <a:ext uri="{FF2B5EF4-FFF2-40B4-BE49-F238E27FC236}">
              <a16:creationId xmlns:a16="http://schemas.microsoft.com/office/drawing/2014/main" id="{E8C47D69-A999-40D4-A797-2C3625B7394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46" name="Text Box 285">
          <a:extLst>
            <a:ext uri="{FF2B5EF4-FFF2-40B4-BE49-F238E27FC236}">
              <a16:creationId xmlns:a16="http://schemas.microsoft.com/office/drawing/2014/main" id="{B41A8F55-12F5-4F18-80D8-2F63332D10B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47" name="Text Box 286">
          <a:extLst>
            <a:ext uri="{FF2B5EF4-FFF2-40B4-BE49-F238E27FC236}">
              <a16:creationId xmlns:a16="http://schemas.microsoft.com/office/drawing/2014/main" id="{0A04AE24-B4B6-4B77-9CFB-2504690A898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48" name="Text Box 287">
          <a:extLst>
            <a:ext uri="{FF2B5EF4-FFF2-40B4-BE49-F238E27FC236}">
              <a16:creationId xmlns:a16="http://schemas.microsoft.com/office/drawing/2014/main" id="{E26FEF82-05A2-4C32-B18A-E18C852CF13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49" name="Text Box 288">
          <a:extLst>
            <a:ext uri="{FF2B5EF4-FFF2-40B4-BE49-F238E27FC236}">
              <a16:creationId xmlns:a16="http://schemas.microsoft.com/office/drawing/2014/main" id="{93B01822-9751-463A-AF15-5C6732E7ED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50" name="Text Box 289">
          <a:extLst>
            <a:ext uri="{FF2B5EF4-FFF2-40B4-BE49-F238E27FC236}">
              <a16:creationId xmlns:a16="http://schemas.microsoft.com/office/drawing/2014/main" id="{3988FA42-52C3-4284-A284-167E0A7A875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51" name="Text Box 290">
          <a:extLst>
            <a:ext uri="{FF2B5EF4-FFF2-40B4-BE49-F238E27FC236}">
              <a16:creationId xmlns:a16="http://schemas.microsoft.com/office/drawing/2014/main" id="{7300ACB9-8BA4-42C7-B3F1-E44BE7D432F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52" name="Text Box 291">
          <a:extLst>
            <a:ext uri="{FF2B5EF4-FFF2-40B4-BE49-F238E27FC236}">
              <a16:creationId xmlns:a16="http://schemas.microsoft.com/office/drawing/2014/main" id="{C50195BA-7629-42AE-8EF8-59CE4B8867E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53" name="Text Box 292">
          <a:extLst>
            <a:ext uri="{FF2B5EF4-FFF2-40B4-BE49-F238E27FC236}">
              <a16:creationId xmlns:a16="http://schemas.microsoft.com/office/drawing/2014/main" id="{910BA71A-8400-456C-AE90-0C747D412A3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54" name="Text Box 293">
          <a:extLst>
            <a:ext uri="{FF2B5EF4-FFF2-40B4-BE49-F238E27FC236}">
              <a16:creationId xmlns:a16="http://schemas.microsoft.com/office/drawing/2014/main" id="{F503A0B1-326A-4BE3-8FD7-C76E4E7F409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55" name="Text Box 294">
          <a:extLst>
            <a:ext uri="{FF2B5EF4-FFF2-40B4-BE49-F238E27FC236}">
              <a16:creationId xmlns:a16="http://schemas.microsoft.com/office/drawing/2014/main" id="{F6ADFA58-850A-45E5-8F28-60BA42515C2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56" name="Text Box 295">
          <a:extLst>
            <a:ext uri="{FF2B5EF4-FFF2-40B4-BE49-F238E27FC236}">
              <a16:creationId xmlns:a16="http://schemas.microsoft.com/office/drawing/2014/main" id="{BF9D241B-9CEA-4884-86D7-3B559C680E0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57" name="Text Box 296">
          <a:extLst>
            <a:ext uri="{FF2B5EF4-FFF2-40B4-BE49-F238E27FC236}">
              <a16:creationId xmlns:a16="http://schemas.microsoft.com/office/drawing/2014/main" id="{7E277152-C806-46D6-82B0-166AC484B55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58" name="Text Box 297">
          <a:extLst>
            <a:ext uri="{FF2B5EF4-FFF2-40B4-BE49-F238E27FC236}">
              <a16:creationId xmlns:a16="http://schemas.microsoft.com/office/drawing/2014/main" id="{193DA858-C578-4642-8004-0714BDC29C5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59" name="Text Box 298">
          <a:extLst>
            <a:ext uri="{FF2B5EF4-FFF2-40B4-BE49-F238E27FC236}">
              <a16:creationId xmlns:a16="http://schemas.microsoft.com/office/drawing/2014/main" id="{EEC51B05-EA5E-4EB8-87D6-AA94B000907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60" name="Text Box 299">
          <a:extLst>
            <a:ext uri="{FF2B5EF4-FFF2-40B4-BE49-F238E27FC236}">
              <a16:creationId xmlns:a16="http://schemas.microsoft.com/office/drawing/2014/main" id="{2D2BC7AD-A34A-4655-B057-E4EF437B0E7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61" name="Text Box 300">
          <a:extLst>
            <a:ext uri="{FF2B5EF4-FFF2-40B4-BE49-F238E27FC236}">
              <a16:creationId xmlns:a16="http://schemas.microsoft.com/office/drawing/2014/main" id="{6C638B7E-D463-47A7-BA71-B3E492BD9C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62" name="Text Box 301">
          <a:extLst>
            <a:ext uri="{FF2B5EF4-FFF2-40B4-BE49-F238E27FC236}">
              <a16:creationId xmlns:a16="http://schemas.microsoft.com/office/drawing/2014/main" id="{F092B7D7-7705-43BA-8068-4BB98FB2B84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63" name="Text Box 302">
          <a:extLst>
            <a:ext uri="{FF2B5EF4-FFF2-40B4-BE49-F238E27FC236}">
              <a16:creationId xmlns:a16="http://schemas.microsoft.com/office/drawing/2014/main" id="{87821ADB-1E0F-46BD-BC6E-9FB751A59ED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64" name="Text Box 303">
          <a:extLst>
            <a:ext uri="{FF2B5EF4-FFF2-40B4-BE49-F238E27FC236}">
              <a16:creationId xmlns:a16="http://schemas.microsoft.com/office/drawing/2014/main" id="{254F1C4E-F23D-43A4-AD9D-42E9BEA805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65" name="Text Box 304">
          <a:extLst>
            <a:ext uri="{FF2B5EF4-FFF2-40B4-BE49-F238E27FC236}">
              <a16:creationId xmlns:a16="http://schemas.microsoft.com/office/drawing/2014/main" id="{E828E267-BBFD-4601-9A78-BA8A49BD6B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66" name="Text Box 305">
          <a:extLst>
            <a:ext uri="{FF2B5EF4-FFF2-40B4-BE49-F238E27FC236}">
              <a16:creationId xmlns:a16="http://schemas.microsoft.com/office/drawing/2014/main" id="{DB8E0572-976A-430E-A364-91CB6E46458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67" name="Text Box 306">
          <a:extLst>
            <a:ext uri="{FF2B5EF4-FFF2-40B4-BE49-F238E27FC236}">
              <a16:creationId xmlns:a16="http://schemas.microsoft.com/office/drawing/2014/main" id="{E245F2FE-7F8B-4D3F-B2B3-4A2FFDB1389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68" name="Text Box 307">
          <a:extLst>
            <a:ext uri="{FF2B5EF4-FFF2-40B4-BE49-F238E27FC236}">
              <a16:creationId xmlns:a16="http://schemas.microsoft.com/office/drawing/2014/main" id="{CD11ADF8-BBB7-43F8-95D7-6CDA9D774AC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69" name="Text Box 308">
          <a:extLst>
            <a:ext uri="{FF2B5EF4-FFF2-40B4-BE49-F238E27FC236}">
              <a16:creationId xmlns:a16="http://schemas.microsoft.com/office/drawing/2014/main" id="{6578FFD1-BD83-46B2-9294-54126E09B0A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70" name="Text Box 309">
          <a:extLst>
            <a:ext uri="{FF2B5EF4-FFF2-40B4-BE49-F238E27FC236}">
              <a16:creationId xmlns:a16="http://schemas.microsoft.com/office/drawing/2014/main" id="{9B740E2E-45FF-4476-B786-0C8360E9C9F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71" name="Text Box 310">
          <a:extLst>
            <a:ext uri="{FF2B5EF4-FFF2-40B4-BE49-F238E27FC236}">
              <a16:creationId xmlns:a16="http://schemas.microsoft.com/office/drawing/2014/main" id="{DA9FF381-6015-426A-8E03-85DDEE80F09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72" name="Text Box 311">
          <a:extLst>
            <a:ext uri="{FF2B5EF4-FFF2-40B4-BE49-F238E27FC236}">
              <a16:creationId xmlns:a16="http://schemas.microsoft.com/office/drawing/2014/main" id="{ADF0C1C8-09FD-4042-9EE6-40C79153C1A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73" name="Text Box 312">
          <a:extLst>
            <a:ext uri="{FF2B5EF4-FFF2-40B4-BE49-F238E27FC236}">
              <a16:creationId xmlns:a16="http://schemas.microsoft.com/office/drawing/2014/main" id="{FF5FE0A5-96A7-4EE2-B64A-74E0C4FA6D1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74" name="Text Box 313">
          <a:extLst>
            <a:ext uri="{FF2B5EF4-FFF2-40B4-BE49-F238E27FC236}">
              <a16:creationId xmlns:a16="http://schemas.microsoft.com/office/drawing/2014/main" id="{03734E84-5B40-4774-B19C-6C0F5ECB29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75" name="Text Box 314">
          <a:extLst>
            <a:ext uri="{FF2B5EF4-FFF2-40B4-BE49-F238E27FC236}">
              <a16:creationId xmlns:a16="http://schemas.microsoft.com/office/drawing/2014/main" id="{6E47D452-C083-49DD-835C-95541FA4D76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76" name="Text Box 315">
          <a:extLst>
            <a:ext uri="{FF2B5EF4-FFF2-40B4-BE49-F238E27FC236}">
              <a16:creationId xmlns:a16="http://schemas.microsoft.com/office/drawing/2014/main" id="{241DBFF2-3EFC-4807-A987-AD0161BABF4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77" name="Text Box 316">
          <a:extLst>
            <a:ext uri="{FF2B5EF4-FFF2-40B4-BE49-F238E27FC236}">
              <a16:creationId xmlns:a16="http://schemas.microsoft.com/office/drawing/2014/main" id="{9220DCA2-E89E-4699-9A93-5CCCF8D33E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78" name="Text Box 317">
          <a:extLst>
            <a:ext uri="{FF2B5EF4-FFF2-40B4-BE49-F238E27FC236}">
              <a16:creationId xmlns:a16="http://schemas.microsoft.com/office/drawing/2014/main" id="{932A07E2-F9A3-4B7E-AA4D-F9233E25D86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79" name="Text Box 318">
          <a:extLst>
            <a:ext uri="{FF2B5EF4-FFF2-40B4-BE49-F238E27FC236}">
              <a16:creationId xmlns:a16="http://schemas.microsoft.com/office/drawing/2014/main" id="{FD21C911-70BD-4FDA-AF10-BF039B5127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80" name="Text Box 319">
          <a:extLst>
            <a:ext uri="{FF2B5EF4-FFF2-40B4-BE49-F238E27FC236}">
              <a16:creationId xmlns:a16="http://schemas.microsoft.com/office/drawing/2014/main" id="{0043793D-BF3C-41AF-8D89-ECA244C9A53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81" name="Text Box 320">
          <a:extLst>
            <a:ext uri="{FF2B5EF4-FFF2-40B4-BE49-F238E27FC236}">
              <a16:creationId xmlns:a16="http://schemas.microsoft.com/office/drawing/2014/main" id="{8C038495-B3FC-4023-BB41-B0DE5D1A09D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82" name="Text Box 321">
          <a:extLst>
            <a:ext uri="{FF2B5EF4-FFF2-40B4-BE49-F238E27FC236}">
              <a16:creationId xmlns:a16="http://schemas.microsoft.com/office/drawing/2014/main" id="{F85C9E9D-B3DA-4334-B2A7-D0211221D85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83" name="Text Box 322">
          <a:extLst>
            <a:ext uri="{FF2B5EF4-FFF2-40B4-BE49-F238E27FC236}">
              <a16:creationId xmlns:a16="http://schemas.microsoft.com/office/drawing/2014/main" id="{E1CFD0B3-E4F8-48F0-9420-11AD6EC55F3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84" name="Text Box 323">
          <a:extLst>
            <a:ext uri="{FF2B5EF4-FFF2-40B4-BE49-F238E27FC236}">
              <a16:creationId xmlns:a16="http://schemas.microsoft.com/office/drawing/2014/main" id="{AD1F780E-53A7-4C4E-9FA9-B697EFC386D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85" name="Text Box 324">
          <a:extLst>
            <a:ext uri="{FF2B5EF4-FFF2-40B4-BE49-F238E27FC236}">
              <a16:creationId xmlns:a16="http://schemas.microsoft.com/office/drawing/2014/main" id="{EE6CC47D-A3C2-4745-AB1E-CC2464143E5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86" name="Text Box 325">
          <a:extLst>
            <a:ext uri="{FF2B5EF4-FFF2-40B4-BE49-F238E27FC236}">
              <a16:creationId xmlns:a16="http://schemas.microsoft.com/office/drawing/2014/main" id="{8BB7C231-AFD8-4BEC-B42B-FD3F6B8D52F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87" name="Text Box 326">
          <a:extLst>
            <a:ext uri="{FF2B5EF4-FFF2-40B4-BE49-F238E27FC236}">
              <a16:creationId xmlns:a16="http://schemas.microsoft.com/office/drawing/2014/main" id="{8F8CE6A1-2679-41C6-8A07-8299D52603F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88" name="Text Box 327">
          <a:extLst>
            <a:ext uri="{FF2B5EF4-FFF2-40B4-BE49-F238E27FC236}">
              <a16:creationId xmlns:a16="http://schemas.microsoft.com/office/drawing/2014/main" id="{9F87A373-15E1-42CD-A995-B3F1BC2F4E5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89" name="Text Box 328">
          <a:extLst>
            <a:ext uri="{FF2B5EF4-FFF2-40B4-BE49-F238E27FC236}">
              <a16:creationId xmlns:a16="http://schemas.microsoft.com/office/drawing/2014/main" id="{0B95566A-C923-4F65-AFD0-A170FDE090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90" name="Text Box 329">
          <a:extLst>
            <a:ext uri="{FF2B5EF4-FFF2-40B4-BE49-F238E27FC236}">
              <a16:creationId xmlns:a16="http://schemas.microsoft.com/office/drawing/2014/main" id="{D762760D-CEC4-42CE-AD97-85FFF38FE36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91" name="Text Box 330">
          <a:extLst>
            <a:ext uri="{FF2B5EF4-FFF2-40B4-BE49-F238E27FC236}">
              <a16:creationId xmlns:a16="http://schemas.microsoft.com/office/drawing/2014/main" id="{BA3FE1FB-FAA3-4496-948C-46ADC2E369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92" name="Text Box 331">
          <a:extLst>
            <a:ext uri="{FF2B5EF4-FFF2-40B4-BE49-F238E27FC236}">
              <a16:creationId xmlns:a16="http://schemas.microsoft.com/office/drawing/2014/main" id="{9D9595E3-1302-44EC-AAB2-EF50EE21455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93" name="Text Box 332">
          <a:extLst>
            <a:ext uri="{FF2B5EF4-FFF2-40B4-BE49-F238E27FC236}">
              <a16:creationId xmlns:a16="http://schemas.microsoft.com/office/drawing/2014/main" id="{E81FD657-6F26-40AA-B4B0-C194323EFFA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94" name="Text Box 333">
          <a:extLst>
            <a:ext uri="{FF2B5EF4-FFF2-40B4-BE49-F238E27FC236}">
              <a16:creationId xmlns:a16="http://schemas.microsoft.com/office/drawing/2014/main" id="{2B5C722C-C58E-4E82-9CBD-6689474314C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95" name="Text Box 334">
          <a:extLst>
            <a:ext uri="{FF2B5EF4-FFF2-40B4-BE49-F238E27FC236}">
              <a16:creationId xmlns:a16="http://schemas.microsoft.com/office/drawing/2014/main" id="{582B814E-CD5B-4ED2-8650-E6086592E72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96" name="Text Box 335">
          <a:extLst>
            <a:ext uri="{FF2B5EF4-FFF2-40B4-BE49-F238E27FC236}">
              <a16:creationId xmlns:a16="http://schemas.microsoft.com/office/drawing/2014/main" id="{C29A721D-F308-4119-99AA-69DAE4AF73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97" name="Text Box 336">
          <a:extLst>
            <a:ext uri="{FF2B5EF4-FFF2-40B4-BE49-F238E27FC236}">
              <a16:creationId xmlns:a16="http://schemas.microsoft.com/office/drawing/2014/main" id="{959AA0CC-A694-414D-9895-5CDE7DCA9A2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98" name="Text Box 337">
          <a:extLst>
            <a:ext uri="{FF2B5EF4-FFF2-40B4-BE49-F238E27FC236}">
              <a16:creationId xmlns:a16="http://schemas.microsoft.com/office/drawing/2014/main" id="{70BFA012-BE76-40DF-B2FC-6C8C0DF72DC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799" name="Text Box 338">
          <a:extLst>
            <a:ext uri="{FF2B5EF4-FFF2-40B4-BE49-F238E27FC236}">
              <a16:creationId xmlns:a16="http://schemas.microsoft.com/office/drawing/2014/main" id="{EB53297D-839A-4398-B81B-18087C392AB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800" name="Text Box 339">
          <a:extLst>
            <a:ext uri="{FF2B5EF4-FFF2-40B4-BE49-F238E27FC236}">
              <a16:creationId xmlns:a16="http://schemas.microsoft.com/office/drawing/2014/main" id="{796786D6-EEDB-4B71-83E3-8EA5D496A1C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801" name="Text Box 340">
          <a:extLst>
            <a:ext uri="{FF2B5EF4-FFF2-40B4-BE49-F238E27FC236}">
              <a16:creationId xmlns:a16="http://schemas.microsoft.com/office/drawing/2014/main" id="{A62E4DE5-95D7-4130-A720-C492DABD75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802" name="Text Box 341">
          <a:extLst>
            <a:ext uri="{FF2B5EF4-FFF2-40B4-BE49-F238E27FC236}">
              <a16:creationId xmlns:a16="http://schemas.microsoft.com/office/drawing/2014/main" id="{DB7F1DCA-9904-4273-BEA0-2FE5363DF4A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803" name="Text Box 342">
          <a:extLst>
            <a:ext uri="{FF2B5EF4-FFF2-40B4-BE49-F238E27FC236}">
              <a16:creationId xmlns:a16="http://schemas.microsoft.com/office/drawing/2014/main" id="{1D975274-042A-4FC8-8560-DAFD3A18069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804" name="Text Box 343">
          <a:extLst>
            <a:ext uri="{FF2B5EF4-FFF2-40B4-BE49-F238E27FC236}">
              <a16:creationId xmlns:a16="http://schemas.microsoft.com/office/drawing/2014/main" id="{DFA146E4-56C3-40EF-AEEE-6C734B9734E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805" name="Text Box 344">
          <a:extLst>
            <a:ext uri="{FF2B5EF4-FFF2-40B4-BE49-F238E27FC236}">
              <a16:creationId xmlns:a16="http://schemas.microsoft.com/office/drawing/2014/main" id="{79E7E154-45C5-4BFF-946C-9F797F6CD7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806" name="Text Box 345">
          <a:extLst>
            <a:ext uri="{FF2B5EF4-FFF2-40B4-BE49-F238E27FC236}">
              <a16:creationId xmlns:a16="http://schemas.microsoft.com/office/drawing/2014/main" id="{3CF18B76-0DE8-4750-80D9-2B8896217B2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85725</xdr:colOff>
      <xdr:row>162</xdr:row>
      <xdr:rowOff>46355</xdr:rowOff>
    </xdr:to>
    <xdr:sp macro="" textlink="">
      <xdr:nvSpPr>
        <xdr:cNvPr id="3807" name="Text Box 346">
          <a:extLst>
            <a:ext uri="{FF2B5EF4-FFF2-40B4-BE49-F238E27FC236}">
              <a16:creationId xmlns:a16="http://schemas.microsoft.com/office/drawing/2014/main" id="{F30BC483-1C19-4DCC-8A0E-2323F4E6C05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7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F34C92AA-B7B3-468E-AF67-A0C065BC642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66229F2D-1E5C-4B04-BE2A-421BFA1BC43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10" name="Text Box 3">
          <a:extLst>
            <a:ext uri="{FF2B5EF4-FFF2-40B4-BE49-F238E27FC236}">
              <a16:creationId xmlns:a16="http://schemas.microsoft.com/office/drawing/2014/main" id="{81204A71-420B-4D4B-AEB7-741B1F25C19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11" name="Text Box 4">
          <a:extLst>
            <a:ext uri="{FF2B5EF4-FFF2-40B4-BE49-F238E27FC236}">
              <a16:creationId xmlns:a16="http://schemas.microsoft.com/office/drawing/2014/main" id="{2DCEBAB5-0B60-4DC6-9DFD-BA5AC05A9D9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12" name="Text Box 5">
          <a:extLst>
            <a:ext uri="{FF2B5EF4-FFF2-40B4-BE49-F238E27FC236}">
              <a16:creationId xmlns:a16="http://schemas.microsoft.com/office/drawing/2014/main" id="{AB83B106-45B8-4135-9D87-67248A2EFC3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13" name="Text Box 6">
          <a:extLst>
            <a:ext uri="{FF2B5EF4-FFF2-40B4-BE49-F238E27FC236}">
              <a16:creationId xmlns:a16="http://schemas.microsoft.com/office/drawing/2014/main" id="{68F59724-DE82-4A38-A009-5564A19E486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14" name="Text Box 7">
          <a:extLst>
            <a:ext uri="{FF2B5EF4-FFF2-40B4-BE49-F238E27FC236}">
              <a16:creationId xmlns:a16="http://schemas.microsoft.com/office/drawing/2014/main" id="{FF3624C5-64C4-4157-AFCD-864C9CEE13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15" name="Text Box 8">
          <a:extLst>
            <a:ext uri="{FF2B5EF4-FFF2-40B4-BE49-F238E27FC236}">
              <a16:creationId xmlns:a16="http://schemas.microsoft.com/office/drawing/2014/main" id="{5C819278-908D-4D20-9136-3B2E230A093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16" name="Text Box 9">
          <a:extLst>
            <a:ext uri="{FF2B5EF4-FFF2-40B4-BE49-F238E27FC236}">
              <a16:creationId xmlns:a16="http://schemas.microsoft.com/office/drawing/2014/main" id="{A2F12F73-7330-4B94-9D4D-B4FC57CAF3F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17" name="Text Box 10">
          <a:extLst>
            <a:ext uri="{FF2B5EF4-FFF2-40B4-BE49-F238E27FC236}">
              <a16:creationId xmlns:a16="http://schemas.microsoft.com/office/drawing/2014/main" id="{F6A5F731-6BB6-46E8-9AFF-5CE77DB417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18" name="Text Box 11">
          <a:extLst>
            <a:ext uri="{FF2B5EF4-FFF2-40B4-BE49-F238E27FC236}">
              <a16:creationId xmlns:a16="http://schemas.microsoft.com/office/drawing/2014/main" id="{0EE15F36-A858-4450-8F58-E4D6FC9E9A1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19" name="Text Box 12">
          <a:extLst>
            <a:ext uri="{FF2B5EF4-FFF2-40B4-BE49-F238E27FC236}">
              <a16:creationId xmlns:a16="http://schemas.microsoft.com/office/drawing/2014/main" id="{085FE787-5B9C-4E1F-A379-243B67C1BF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20" name="Text Box 13">
          <a:extLst>
            <a:ext uri="{FF2B5EF4-FFF2-40B4-BE49-F238E27FC236}">
              <a16:creationId xmlns:a16="http://schemas.microsoft.com/office/drawing/2014/main" id="{EF17CF1B-153F-4D39-A1A1-33EB7554442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21" name="Text Box 14">
          <a:extLst>
            <a:ext uri="{FF2B5EF4-FFF2-40B4-BE49-F238E27FC236}">
              <a16:creationId xmlns:a16="http://schemas.microsoft.com/office/drawing/2014/main" id="{C901FA06-6DEB-45EB-926B-2BFBDC18BB5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22" name="Text Box 15">
          <a:extLst>
            <a:ext uri="{FF2B5EF4-FFF2-40B4-BE49-F238E27FC236}">
              <a16:creationId xmlns:a16="http://schemas.microsoft.com/office/drawing/2014/main" id="{1DFE5DF1-6245-4C18-A6A0-31741E8ABEC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23" name="Text Box 16">
          <a:extLst>
            <a:ext uri="{FF2B5EF4-FFF2-40B4-BE49-F238E27FC236}">
              <a16:creationId xmlns:a16="http://schemas.microsoft.com/office/drawing/2014/main" id="{6A100CBB-FED6-4726-BD54-54D431D317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24" name="Text Box 17">
          <a:extLst>
            <a:ext uri="{FF2B5EF4-FFF2-40B4-BE49-F238E27FC236}">
              <a16:creationId xmlns:a16="http://schemas.microsoft.com/office/drawing/2014/main" id="{2AE07922-0D0F-45F7-8C7D-21CD05433D4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25" name="Text Box 18">
          <a:extLst>
            <a:ext uri="{FF2B5EF4-FFF2-40B4-BE49-F238E27FC236}">
              <a16:creationId xmlns:a16="http://schemas.microsoft.com/office/drawing/2014/main" id="{5419BACB-C1AC-45E8-B915-862C0080DA6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26" name="Text Box 19">
          <a:extLst>
            <a:ext uri="{FF2B5EF4-FFF2-40B4-BE49-F238E27FC236}">
              <a16:creationId xmlns:a16="http://schemas.microsoft.com/office/drawing/2014/main" id="{65B06E2E-0396-4533-A6E7-E5F67D86AAC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27" name="Text Box 20">
          <a:extLst>
            <a:ext uri="{FF2B5EF4-FFF2-40B4-BE49-F238E27FC236}">
              <a16:creationId xmlns:a16="http://schemas.microsoft.com/office/drawing/2014/main" id="{A8534E92-7015-46F0-A59A-D415E90972B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28" name="Text Box 21">
          <a:extLst>
            <a:ext uri="{FF2B5EF4-FFF2-40B4-BE49-F238E27FC236}">
              <a16:creationId xmlns:a16="http://schemas.microsoft.com/office/drawing/2014/main" id="{E0BAC26E-9E12-41B9-A5FC-C5977B6826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29" name="Text Box 22">
          <a:extLst>
            <a:ext uri="{FF2B5EF4-FFF2-40B4-BE49-F238E27FC236}">
              <a16:creationId xmlns:a16="http://schemas.microsoft.com/office/drawing/2014/main" id="{09C3F15B-67D2-49BD-B418-B3330619CD2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30" name="Text Box 23">
          <a:extLst>
            <a:ext uri="{FF2B5EF4-FFF2-40B4-BE49-F238E27FC236}">
              <a16:creationId xmlns:a16="http://schemas.microsoft.com/office/drawing/2014/main" id="{356C25B8-72D2-4E4A-BB87-CA255C9A6BA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31" name="Text Box 24">
          <a:extLst>
            <a:ext uri="{FF2B5EF4-FFF2-40B4-BE49-F238E27FC236}">
              <a16:creationId xmlns:a16="http://schemas.microsoft.com/office/drawing/2014/main" id="{500CF8A0-7FF5-4D2E-8AEF-AC9AEBDE3D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32" name="Text Box 25">
          <a:extLst>
            <a:ext uri="{FF2B5EF4-FFF2-40B4-BE49-F238E27FC236}">
              <a16:creationId xmlns:a16="http://schemas.microsoft.com/office/drawing/2014/main" id="{877B424B-3883-4E29-A0F9-B961CB57A64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33" name="Text Box 26">
          <a:extLst>
            <a:ext uri="{FF2B5EF4-FFF2-40B4-BE49-F238E27FC236}">
              <a16:creationId xmlns:a16="http://schemas.microsoft.com/office/drawing/2014/main" id="{130EB61B-7E5F-4B36-836E-3AFC83F7485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34" name="Text Box 27">
          <a:extLst>
            <a:ext uri="{FF2B5EF4-FFF2-40B4-BE49-F238E27FC236}">
              <a16:creationId xmlns:a16="http://schemas.microsoft.com/office/drawing/2014/main" id="{8CF77D27-1066-4D77-B121-662D2FA8CDC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35" name="Text Box 28">
          <a:extLst>
            <a:ext uri="{FF2B5EF4-FFF2-40B4-BE49-F238E27FC236}">
              <a16:creationId xmlns:a16="http://schemas.microsoft.com/office/drawing/2014/main" id="{46268378-E1F0-4B18-AB6E-0A5303A15DE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36" name="Text Box 29">
          <a:extLst>
            <a:ext uri="{FF2B5EF4-FFF2-40B4-BE49-F238E27FC236}">
              <a16:creationId xmlns:a16="http://schemas.microsoft.com/office/drawing/2014/main" id="{B2F9F96A-8745-482C-ABDC-4294E8C84E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37" name="Text Box 30">
          <a:extLst>
            <a:ext uri="{FF2B5EF4-FFF2-40B4-BE49-F238E27FC236}">
              <a16:creationId xmlns:a16="http://schemas.microsoft.com/office/drawing/2014/main" id="{23F37963-73DB-4356-9355-257284BFF09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38" name="Text Box 31">
          <a:extLst>
            <a:ext uri="{FF2B5EF4-FFF2-40B4-BE49-F238E27FC236}">
              <a16:creationId xmlns:a16="http://schemas.microsoft.com/office/drawing/2014/main" id="{558148FA-5D37-4D58-BF50-220C5B4BA6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39" name="Text Box 32">
          <a:extLst>
            <a:ext uri="{FF2B5EF4-FFF2-40B4-BE49-F238E27FC236}">
              <a16:creationId xmlns:a16="http://schemas.microsoft.com/office/drawing/2014/main" id="{BC4E3553-9614-4D5A-A5BE-D156862C3AE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40" name="Text Box 33">
          <a:extLst>
            <a:ext uri="{FF2B5EF4-FFF2-40B4-BE49-F238E27FC236}">
              <a16:creationId xmlns:a16="http://schemas.microsoft.com/office/drawing/2014/main" id="{8F262D16-0E37-4EB8-BA6D-7DCB9070EB3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41" name="Text Box 34">
          <a:extLst>
            <a:ext uri="{FF2B5EF4-FFF2-40B4-BE49-F238E27FC236}">
              <a16:creationId xmlns:a16="http://schemas.microsoft.com/office/drawing/2014/main" id="{F7E90C85-A247-4873-927C-B15EECE0165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42" name="Text Box 35">
          <a:extLst>
            <a:ext uri="{FF2B5EF4-FFF2-40B4-BE49-F238E27FC236}">
              <a16:creationId xmlns:a16="http://schemas.microsoft.com/office/drawing/2014/main" id="{C5132154-BD30-4FC7-BC32-57C7EC6FB2D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43" name="Text Box 36">
          <a:extLst>
            <a:ext uri="{FF2B5EF4-FFF2-40B4-BE49-F238E27FC236}">
              <a16:creationId xmlns:a16="http://schemas.microsoft.com/office/drawing/2014/main" id="{309799F5-6AC0-4E37-A704-771F348EBCA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44" name="Text Box 37">
          <a:extLst>
            <a:ext uri="{FF2B5EF4-FFF2-40B4-BE49-F238E27FC236}">
              <a16:creationId xmlns:a16="http://schemas.microsoft.com/office/drawing/2014/main" id="{A4ECA657-AE7B-4AFA-AF37-1FE351120E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45" name="Text Box 38">
          <a:extLst>
            <a:ext uri="{FF2B5EF4-FFF2-40B4-BE49-F238E27FC236}">
              <a16:creationId xmlns:a16="http://schemas.microsoft.com/office/drawing/2014/main" id="{8E2444D8-70BB-468E-9644-3F5F53E78F0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46" name="Text Box 39">
          <a:extLst>
            <a:ext uri="{FF2B5EF4-FFF2-40B4-BE49-F238E27FC236}">
              <a16:creationId xmlns:a16="http://schemas.microsoft.com/office/drawing/2014/main" id="{E299E16C-3E8E-4602-BA9D-ED18C5AE1A7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47" name="Text Box 40">
          <a:extLst>
            <a:ext uri="{FF2B5EF4-FFF2-40B4-BE49-F238E27FC236}">
              <a16:creationId xmlns:a16="http://schemas.microsoft.com/office/drawing/2014/main" id="{34C47D6A-8A7A-4C31-87B4-0841916990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48" name="Text Box 41">
          <a:extLst>
            <a:ext uri="{FF2B5EF4-FFF2-40B4-BE49-F238E27FC236}">
              <a16:creationId xmlns:a16="http://schemas.microsoft.com/office/drawing/2014/main" id="{2B9EDBFD-0218-4D94-B69A-82DFF09FA72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49" name="Text Box 42">
          <a:extLst>
            <a:ext uri="{FF2B5EF4-FFF2-40B4-BE49-F238E27FC236}">
              <a16:creationId xmlns:a16="http://schemas.microsoft.com/office/drawing/2014/main" id="{63F5577C-F976-49BB-8417-DC8AD910FBD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50" name="Text Box 43">
          <a:extLst>
            <a:ext uri="{FF2B5EF4-FFF2-40B4-BE49-F238E27FC236}">
              <a16:creationId xmlns:a16="http://schemas.microsoft.com/office/drawing/2014/main" id="{A5B46462-7F2C-4693-A9A9-159B624E2DB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51" name="Text Box 44">
          <a:extLst>
            <a:ext uri="{FF2B5EF4-FFF2-40B4-BE49-F238E27FC236}">
              <a16:creationId xmlns:a16="http://schemas.microsoft.com/office/drawing/2014/main" id="{BCB2040D-D063-4C94-8CA0-66313558854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52" name="Text Box 45">
          <a:extLst>
            <a:ext uri="{FF2B5EF4-FFF2-40B4-BE49-F238E27FC236}">
              <a16:creationId xmlns:a16="http://schemas.microsoft.com/office/drawing/2014/main" id="{C35AD0A5-1868-4733-96F1-4DB3680A1CB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53" name="Text Box 46">
          <a:extLst>
            <a:ext uri="{FF2B5EF4-FFF2-40B4-BE49-F238E27FC236}">
              <a16:creationId xmlns:a16="http://schemas.microsoft.com/office/drawing/2014/main" id="{089B04D4-08FD-4F0A-A28C-2C89503F06F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54" name="Text Box 47">
          <a:extLst>
            <a:ext uri="{FF2B5EF4-FFF2-40B4-BE49-F238E27FC236}">
              <a16:creationId xmlns:a16="http://schemas.microsoft.com/office/drawing/2014/main" id="{2620E0F5-C3DB-48B0-8285-E9E3CCFE09F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55" name="Text Box 48">
          <a:extLst>
            <a:ext uri="{FF2B5EF4-FFF2-40B4-BE49-F238E27FC236}">
              <a16:creationId xmlns:a16="http://schemas.microsoft.com/office/drawing/2014/main" id="{BF1EC3DF-2338-4E53-A08D-5819AA3D66E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56" name="Text Box 49">
          <a:extLst>
            <a:ext uri="{FF2B5EF4-FFF2-40B4-BE49-F238E27FC236}">
              <a16:creationId xmlns:a16="http://schemas.microsoft.com/office/drawing/2014/main" id="{9863BB36-51CA-46F8-898A-A24688E987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57" name="Text Box 50">
          <a:extLst>
            <a:ext uri="{FF2B5EF4-FFF2-40B4-BE49-F238E27FC236}">
              <a16:creationId xmlns:a16="http://schemas.microsoft.com/office/drawing/2014/main" id="{FF3A821E-21C3-43F6-A6AE-61B93CC7FC5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58" name="Text Box 51">
          <a:extLst>
            <a:ext uri="{FF2B5EF4-FFF2-40B4-BE49-F238E27FC236}">
              <a16:creationId xmlns:a16="http://schemas.microsoft.com/office/drawing/2014/main" id="{CA53D5F1-A4AD-4CD2-A35A-717432E55A5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59" name="Text Box 52">
          <a:extLst>
            <a:ext uri="{FF2B5EF4-FFF2-40B4-BE49-F238E27FC236}">
              <a16:creationId xmlns:a16="http://schemas.microsoft.com/office/drawing/2014/main" id="{5F8D440A-8181-4927-879F-16BD241CD58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60" name="Text Box 53">
          <a:extLst>
            <a:ext uri="{FF2B5EF4-FFF2-40B4-BE49-F238E27FC236}">
              <a16:creationId xmlns:a16="http://schemas.microsoft.com/office/drawing/2014/main" id="{8C9B54A2-E16E-4EDC-BA27-0A8FB3A40BF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61" name="Text Box 54">
          <a:extLst>
            <a:ext uri="{FF2B5EF4-FFF2-40B4-BE49-F238E27FC236}">
              <a16:creationId xmlns:a16="http://schemas.microsoft.com/office/drawing/2014/main" id="{7246A914-4080-40F5-A140-3B24FE06E79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62" name="Text Box 55">
          <a:extLst>
            <a:ext uri="{FF2B5EF4-FFF2-40B4-BE49-F238E27FC236}">
              <a16:creationId xmlns:a16="http://schemas.microsoft.com/office/drawing/2014/main" id="{2CE8D49D-D1CA-400D-B3A5-08AC588635E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63" name="Text Box 56">
          <a:extLst>
            <a:ext uri="{FF2B5EF4-FFF2-40B4-BE49-F238E27FC236}">
              <a16:creationId xmlns:a16="http://schemas.microsoft.com/office/drawing/2014/main" id="{FE70AD4B-212B-44EA-A073-511CCBE1BE4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64" name="Text Box 57">
          <a:extLst>
            <a:ext uri="{FF2B5EF4-FFF2-40B4-BE49-F238E27FC236}">
              <a16:creationId xmlns:a16="http://schemas.microsoft.com/office/drawing/2014/main" id="{6DC5485D-0D40-40EF-8E9A-B52C730EF2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65" name="Text Box 58">
          <a:extLst>
            <a:ext uri="{FF2B5EF4-FFF2-40B4-BE49-F238E27FC236}">
              <a16:creationId xmlns:a16="http://schemas.microsoft.com/office/drawing/2014/main" id="{70900420-3381-44C2-846D-C5198CAF7E8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66" name="Text Box 59">
          <a:extLst>
            <a:ext uri="{FF2B5EF4-FFF2-40B4-BE49-F238E27FC236}">
              <a16:creationId xmlns:a16="http://schemas.microsoft.com/office/drawing/2014/main" id="{9762E532-781B-4F01-8250-6D2BC3CC3CB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67" name="Text Box 60">
          <a:extLst>
            <a:ext uri="{FF2B5EF4-FFF2-40B4-BE49-F238E27FC236}">
              <a16:creationId xmlns:a16="http://schemas.microsoft.com/office/drawing/2014/main" id="{D6225B8F-C123-4A6E-AB0A-05D72644677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68" name="Text Box 61">
          <a:extLst>
            <a:ext uri="{FF2B5EF4-FFF2-40B4-BE49-F238E27FC236}">
              <a16:creationId xmlns:a16="http://schemas.microsoft.com/office/drawing/2014/main" id="{AE8CDF05-C85E-4296-8837-1FC0B17F62B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69" name="Text Box 62">
          <a:extLst>
            <a:ext uri="{FF2B5EF4-FFF2-40B4-BE49-F238E27FC236}">
              <a16:creationId xmlns:a16="http://schemas.microsoft.com/office/drawing/2014/main" id="{19F75CDA-3B48-4F18-9DBD-09594B52E92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70" name="Text Box 63">
          <a:extLst>
            <a:ext uri="{FF2B5EF4-FFF2-40B4-BE49-F238E27FC236}">
              <a16:creationId xmlns:a16="http://schemas.microsoft.com/office/drawing/2014/main" id="{9FF1E613-BAC1-4A1F-9874-8B0480CF15A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71" name="Text Box 64">
          <a:extLst>
            <a:ext uri="{FF2B5EF4-FFF2-40B4-BE49-F238E27FC236}">
              <a16:creationId xmlns:a16="http://schemas.microsoft.com/office/drawing/2014/main" id="{09C9291E-B704-4729-A29F-56B0B3478E1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72" name="Text Box 65">
          <a:extLst>
            <a:ext uri="{FF2B5EF4-FFF2-40B4-BE49-F238E27FC236}">
              <a16:creationId xmlns:a16="http://schemas.microsoft.com/office/drawing/2014/main" id="{85FD0987-2D6F-4818-A9E4-7E7D0A4EA70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73" name="Text Box 66">
          <a:extLst>
            <a:ext uri="{FF2B5EF4-FFF2-40B4-BE49-F238E27FC236}">
              <a16:creationId xmlns:a16="http://schemas.microsoft.com/office/drawing/2014/main" id="{689C34B3-48B9-4E24-9C8B-9970019B89B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74" name="Text Box 67">
          <a:extLst>
            <a:ext uri="{FF2B5EF4-FFF2-40B4-BE49-F238E27FC236}">
              <a16:creationId xmlns:a16="http://schemas.microsoft.com/office/drawing/2014/main" id="{A5281DF1-6552-4508-ABFB-F6F868E7446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75" name="Text Box 68">
          <a:extLst>
            <a:ext uri="{FF2B5EF4-FFF2-40B4-BE49-F238E27FC236}">
              <a16:creationId xmlns:a16="http://schemas.microsoft.com/office/drawing/2014/main" id="{97C55178-C36C-4E1F-BFEC-91EC73D5DB8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76" name="Text Box 69">
          <a:extLst>
            <a:ext uri="{FF2B5EF4-FFF2-40B4-BE49-F238E27FC236}">
              <a16:creationId xmlns:a16="http://schemas.microsoft.com/office/drawing/2014/main" id="{8336C175-6798-4CD6-B82E-C72C22ABFE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77" name="Text Box 70">
          <a:extLst>
            <a:ext uri="{FF2B5EF4-FFF2-40B4-BE49-F238E27FC236}">
              <a16:creationId xmlns:a16="http://schemas.microsoft.com/office/drawing/2014/main" id="{5BFC8DFE-5C96-4AD9-AF03-C735D304F7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78" name="Text Box 71">
          <a:extLst>
            <a:ext uri="{FF2B5EF4-FFF2-40B4-BE49-F238E27FC236}">
              <a16:creationId xmlns:a16="http://schemas.microsoft.com/office/drawing/2014/main" id="{3F2EECC8-BBD9-4C03-8487-8F9E749699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79" name="Text Box 72">
          <a:extLst>
            <a:ext uri="{FF2B5EF4-FFF2-40B4-BE49-F238E27FC236}">
              <a16:creationId xmlns:a16="http://schemas.microsoft.com/office/drawing/2014/main" id="{DF47E546-9736-4727-8F6B-1A459090201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80" name="Text Box 73">
          <a:extLst>
            <a:ext uri="{FF2B5EF4-FFF2-40B4-BE49-F238E27FC236}">
              <a16:creationId xmlns:a16="http://schemas.microsoft.com/office/drawing/2014/main" id="{4AC6485A-80A0-4A3C-9DD2-88025E7D44F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81" name="Text Box 74">
          <a:extLst>
            <a:ext uri="{FF2B5EF4-FFF2-40B4-BE49-F238E27FC236}">
              <a16:creationId xmlns:a16="http://schemas.microsoft.com/office/drawing/2014/main" id="{59F8309A-A77C-4F7E-BA7B-43FAE72959F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82" name="Text Box 75">
          <a:extLst>
            <a:ext uri="{FF2B5EF4-FFF2-40B4-BE49-F238E27FC236}">
              <a16:creationId xmlns:a16="http://schemas.microsoft.com/office/drawing/2014/main" id="{7EE8C8B7-C5D3-4C7A-97EB-66DF5A67AE1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83" name="Text Box 76">
          <a:extLst>
            <a:ext uri="{FF2B5EF4-FFF2-40B4-BE49-F238E27FC236}">
              <a16:creationId xmlns:a16="http://schemas.microsoft.com/office/drawing/2014/main" id="{DBEC0DB8-9DF8-4B79-BE11-E75F97FD0EE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84" name="Text Box 77">
          <a:extLst>
            <a:ext uri="{FF2B5EF4-FFF2-40B4-BE49-F238E27FC236}">
              <a16:creationId xmlns:a16="http://schemas.microsoft.com/office/drawing/2014/main" id="{7481AA1A-8E38-44E1-8A6E-31EDDB4FAA1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85" name="Text Box 78">
          <a:extLst>
            <a:ext uri="{FF2B5EF4-FFF2-40B4-BE49-F238E27FC236}">
              <a16:creationId xmlns:a16="http://schemas.microsoft.com/office/drawing/2014/main" id="{24FBCFBE-E2FF-4FC6-AAE3-A0F8AEE973C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86" name="Text Box 79">
          <a:extLst>
            <a:ext uri="{FF2B5EF4-FFF2-40B4-BE49-F238E27FC236}">
              <a16:creationId xmlns:a16="http://schemas.microsoft.com/office/drawing/2014/main" id="{4D2EA2BA-EC43-478A-B8C2-EBB6C7BF4EE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87" name="Text Box 80">
          <a:extLst>
            <a:ext uri="{FF2B5EF4-FFF2-40B4-BE49-F238E27FC236}">
              <a16:creationId xmlns:a16="http://schemas.microsoft.com/office/drawing/2014/main" id="{3CB83A51-E9FD-4179-9068-3F384B9593A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88" name="Text Box 81">
          <a:extLst>
            <a:ext uri="{FF2B5EF4-FFF2-40B4-BE49-F238E27FC236}">
              <a16:creationId xmlns:a16="http://schemas.microsoft.com/office/drawing/2014/main" id="{9BAF2A09-3A30-4CDD-88CB-21CFC1706E2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89" name="Text Box 82">
          <a:extLst>
            <a:ext uri="{FF2B5EF4-FFF2-40B4-BE49-F238E27FC236}">
              <a16:creationId xmlns:a16="http://schemas.microsoft.com/office/drawing/2014/main" id="{155FBF8F-F633-4597-856E-E75A8145006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90" name="Text Box 83">
          <a:extLst>
            <a:ext uri="{FF2B5EF4-FFF2-40B4-BE49-F238E27FC236}">
              <a16:creationId xmlns:a16="http://schemas.microsoft.com/office/drawing/2014/main" id="{0AB8B079-5882-401C-A128-700557F533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91" name="Text Box 84">
          <a:extLst>
            <a:ext uri="{FF2B5EF4-FFF2-40B4-BE49-F238E27FC236}">
              <a16:creationId xmlns:a16="http://schemas.microsoft.com/office/drawing/2014/main" id="{3B8DB61E-03C8-48FE-9DD8-C28C5B754F6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92" name="Text Box 85">
          <a:extLst>
            <a:ext uri="{FF2B5EF4-FFF2-40B4-BE49-F238E27FC236}">
              <a16:creationId xmlns:a16="http://schemas.microsoft.com/office/drawing/2014/main" id="{D3B06483-91A7-42E3-92A1-33F897DF93F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93" name="Text Box 86">
          <a:extLst>
            <a:ext uri="{FF2B5EF4-FFF2-40B4-BE49-F238E27FC236}">
              <a16:creationId xmlns:a16="http://schemas.microsoft.com/office/drawing/2014/main" id="{D0549465-62A1-4225-A1B0-C7205EED96A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94" name="Text Box 87">
          <a:extLst>
            <a:ext uri="{FF2B5EF4-FFF2-40B4-BE49-F238E27FC236}">
              <a16:creationId xmlns:a16="http://schemas.microsoft.com/office/drawing/2014/main" id="{00381E97-E770-4490-ABCC-1817E67C24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95" name="Text Box 88">
          <a:extLst>
            <a:ext uri="{FF2B5EF4-FFF2-40B4-BE49-F238E27FC236}">
              <a16:creationId xmlns:a16="http://schemas.microsoft.com/office/drawing/2014/main" id="{633370BF-2C97-4539-904F-FFB7A870051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96" name="Text Box 89">
          <a:extLst>
            <a:ext uri="{FF2B5EF4-FFF2-40B4-BE49-F238E27FC236}">
              <a16:creationId xmlns:a16="http://schemas.microsoft.com/office/drawing/2014/main" id="{8B3D878C-29CC-48BE-B714-912A605E828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97" name="Text Box 90">
          <a:extLst>
            <a:ext uri="{FF2B5EF4-FFF2-40B4-BE49-F238E27FC236}">
              <a16:creationId xmlns:a16="http://schemas.microsoft.com/office/drawing/2014/main" id="{2D0109D4-B197-4E8E-B43A-B35CABBA46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98" name="Text Box 91">
          <a:extLst>
            <a:ext uri="{FF2B5EF4-FFF2-40B4-BE49-F238E27FC236}">
              <a16:creationId xmlns:a16="http://schemas.microsoft.com/office/drawing/2014/main" id="{543007F7-DF8B-4C66-8F4D-8F106D75A52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899" name="Text Box 92">
          <a:extLst>
            <a:ext uri="{FF2B5EF4-FFF2-40B4-BE49-F238E27FC236}">
              <a16:creationId xmlns:a16="http://schemas.microsoft.com/office/drawing/2014/main" id="{BF07C950-E5B5-4A85-A491-249C483C6F8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00" name="Text Box 93">
          <a:extLst>
            <a:ext uri="{FF2B5EF4-FFF2-40B4-BE49-F238E27FC236}">
              <a16:creationId xmlns:a16="http://schemas.microsoft.com/office/drawing/2014/main" id="{ACD2AECA-5BB0-4559-857F-3E20B3D9F9C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01" name="Text Box 94">
          <a:extLst>
            <a:ext uri="{FF2B5EF4-FFF2-40B4-BE49-F238E27FC236}">
              <a16:creationId xmlns:a16="http://schemas.microsoft.com/office/drawing/2014/main" id="{0CDD412B-050B-4B26-B4E5-6B07E89DD39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02" name="Text Box 95">
          <a:extLst>
            <a:ext uri="{FF2B5EF4-FFF2-40B4-BE49-F238E27FC236}">
              <a16:creationId xmlns:a16="http://schemas.microsoft.com/office/drawing/2014/main" id="{C0268CE5-D7F9-44BC-B217-3665FD890F4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03" name="Text Box 96">
          <a:extLst>
            <a:ext uri="{FF2B5EF4-FFF2-40B4-BE49-F238E27FC236}">
              <a16:creationId xmlns:a16="http://schemas.microsoft.com/office/drawing/2014/main" id="{6C3A54EB-ED8E-40D0-B2FA-E68442713B7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04" name="Text Box 97">
          <a:extLst>
            <a:ext uri="{FF2B5EF4-FFF2-40B4-BE49-F238E27FC236}">
              <a16:creationId xmlns:a16="http://schemas.microsoft.com/office/drawing/2014/main" id="{B999BD99-C896-4763-9A04-4C653223494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05" name="Text Box 98">
          <a:extLst>
            <a:ext uri="{FF2B5EF4-FFF2-40B4-BE49-F238E27FC236}">
              <a16:creationId xmlns:a16="http://schemas.microsoft.com/office/drawing/2014/main" id="{5FFF1C01-6652-4A38-8045-8295F16D8E3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06" name="Text Box 99">
          <a:extLst>
            <a:ext uri="{FF2B5EF4-FFF2-40B4-BE49-F238E27FC236}">
              <a16:creationId xmlns:a16="http://schemas.microsoft.com/office/drawing/2014/main" id="{49CD0550-FAFF-4D03-A973-58F1AF52B5E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07" name="Text Box 100">
          <a:extLst>
            <a:ext uri="{FF2B5EF4-FFF2-40B4-BE49-F238E27FC236}">
              <a16:creationId xmlns:a16="http://schemas.microsoft.com/office/drawing/2014/main" id="{40F5A1D7-6E4C-4B50-A108-EDE0F96F399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08" name="Text Box 101">
          <a:extLst>
            <a:ext uri="{FF2B5EF4-FFF2-40B4-BE49-F238E27FC236}">
              <a16:creationId xmlns:a16="http://schemas.microsoft.com/office/drawing/2014/main" id="{65089DAD-BEF5-40FD-A2F5-B29BB7DF95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09" name="Text Box 102">
          <a:extLst>
            <a:ext uri="{FF2B5EF4-FFF2-40B4-BE49-F238E27FC236}">
              <a16:creationId xmlns:a16="http://schemas.microsoft.com/office/drawing/2014/main" id="{D27E71CA-D420-401F-B3CF-B59941BD76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10" name="Text Box 103">
          <a:extLst>
            <a:ext uri="{FF2B5EF4-FFF2-40B4-BE49-F238E27FC236}">
              <a16:creationId xmlns:a16="http://schemas.microsoft.com/office/drawing/2014/main" id="{DC514D33-938A-4CBF-83B7-D569006E860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11" name="Text Box 104">
          <a:extLst>
            <a:ext uri="{FF2B5EF4-FFF2-40B4-BE49-F238E27FC236}">
              <a16:creationId xmlns:a16="http://schemas.microsoft.com/office/drawing/2014/main" id="{618678B7-ED82-4BAB-8AB6-D5907EA5998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12" name="Text Box 105">
          <a:extLst>
            <a:ext uri="{FF2B5EF4-FFF2-40B4-BE49-F238E27FC236}">
              <a16:creationId xmlns:a16="http://schemas.microsoft.com/office/drawing/2014/main" id="{91D8BFBB-AFF0-4995-9A45-D8BA2B668DB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13" name="Text Box 106">
          <a:extLst>
            <a:ext uri="{FF2B5EF4-FFF2-40B4-BE49-F238E27FC236}">
              <a16:creationId xmlns:a16="http://schemas.microsoft.com/office/drawing/2014/main" id="{3824BAA2-6AA7-4EAC-8FA1-B943D6E7600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14" name="Text Box 107">
          <a:extLst>
            <a:ext uri="{FF2B5EF4-FFF2-40B4-BE49-F238E27FC236}">
              <a16:creationId xmlns:a16="http://schemas.microsoft.com/office/drawing/2014/main" id="{D11AACC4-110E-4AC6-A445-B6E206E638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15" name="Text Box 108">
          <a:extLst>
            <a:ext uri="{FF2B5EF4-FFF2-40B4-BE49-F238E27FC236}">
              <a16:creationId xmlns:a16="http://schemas.microsoft.com/office/drawing/2014/main" id="{CAFFA3EB-AFEB-4793-9C41-3D799C0B707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16" name="Text Box 109">
          <a:extLst>
            <a:ext uri="{FF2B5EF4-FFF2-40B4-BE49-F238E27FC236}">
              <a16:creationId xmlns:a16="http://schemas.microsoft.com/office/drawing/2014/main" id="{A4F4431D-ED6A-4654-B29D-11D6EB49F0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17" name="Text Box 110">
          <a:extLst>
            <a:ext uri="{FF2B5EF4-FFF2-40B4-BE49-F238E27FC236}">
              <a16:creationId xmlns:a16="http://schemas.microsoft.com/office/drawing/2014/main" id="{C1A24DA5-7F91-4E39-868B-9797489A68D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18" name="Text Box 111">
          <a:extLst>
            <a:ext uri="{FF2B5EF4-FFF2-40B4-BE49-F238E27FC236}">
              <a16:creationId xmlns:a16="http://schemas.microsoft.com/office/drawing/2014/main" id="{3B2646F3-EB15-47AB-8805-88200CE584E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19" name="Text Box 112">
          <a:extLst>
            <a:ext uri="{FF2B5EF4-FFF2-40B4-BE49-F238E27FC236}">
              <a16:creationId xmlns:a16="http://schemas.microsoft.com/office/drawing/2014/main" id="{414F27DF-A992-442C-A25E-15372419EE7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20" name="Text Box 113">
          <a:extLst>
            <a:ext uri="{FF2B5EF4-FFF2-40B4-BE49-F238E27FC236}">
              <a16:creationId xmlns:a16="http://schemas.microsoft.com/office/drawing/2014/main" id="{D286FAEA-76C3-49EA-8E9F-A18F16BEFE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21" name="Text Box 114">
          <a:extLst>
            <a:ext uri="{FF2B5EF4-FFF2-40B4-BE49-F238E27FC236}">
              <a16:creationId xmlns:a16="http://schemas.microsoft.com/office/drawing/2014/main" id="{BCD35EB8-64EA-4805-ACE2-E6DA131CDEA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22" name="Text Box 115">
          <a:extLst>
            <a:ext uri="{FF2B5EF4-FFF2-40B4-BE49-F238E27FC236}">
              <a16:creationId xmlns:a16="http://schemas.microsoft.com/office/drawing/2014/main" id="{8A21036A-CA29-4A92-B95E-E79C3653E1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23" name="Text Box 116">
          <a:extLst>
            <a:ext uri="{FF2B5EF4-FFF2-40B4-BE49-F238E27FC236}">
              <a16:creationId xmlns:a16="http://schemas.microsoft.com/office/drawing/2014/main" id="{9895D6C0-8909-48B2-887D-27F9CFD732E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24" name="Text Box 117">
          <a:extLst>
            <a:ext uri="{FF2B5EF4-FFF2-40B4-BE49-F238E27FC236}">
              <a16:creationId xmlns:a16="http://schemas.microsoft.com/office/drawing/2014/main" id="{DDEBE92C-4323-46C4-8A11-867ABCC665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25" name="Text Box 118">
          <a:extLst>
            <a:ext uri="{FF2B5EF4-FFF2-40B4-BE49-F238E27FC236}">
              <a16:creationId xmlns:a16="http://schemas.microsoft.com/office/drawing/2014/main" id="{CDADB635-1217-458E-B93F-74CF1BA2DED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26" name="Text Box 119">
          <a:extLst>
            <a:ext uri="{FF2B5EF4-FFF2-40B4-BE49-F238E27FC236}">
              <a16:creationId xmlns:a16="http://schemas.microsoft.com/office/drawing/2014/main" id="{3829C3CA-51F8-4879-BF01-F08C08C284E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27" name="Text Box 120">
          <a:extLst>
            <a:ext uri="{FF2B5EF4-FFF2-40B4-BE49-F238E27FC236}">
              <a16:creationId xmlns:a16="http://schemas.microsoft.com/office/drawing/2014/main" id="{47F74318-1775-4471-8A4C-6AB46126AD8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28" name="Text Box 121">
          <a:extLst>
            <a:ext uri="{FF2B5EF4-FFF2-40B4-BE49-F238E27FC236}">
              <a16:creationId xmlns:a16="http://schemas.microsoft.com/office/drawing/2014/main" id="{8A0173AE-0DDE-406B-9934-61BB173AF2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29" name="Text Box 122">
          <a:extLst>
            <a:ext uri="{FF2B5EF4-FFF2-40B4-BE49-F238E27FC236}">
              <a16:creationId xmlns:a16="http://schemas.microsoft.com/office/drawing/2014/main" id="{DB7954A4-EE58-4C74-B1BF-2C29876ECC5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30" name="Text Box 123">
          <a:extLst>
            <a:ext uri="{FF2B5EF4-FFF2-40B4-BE49-F238E27FC236}">
              <a16:creationId xmlns:a16="http://schemas.microsoft.com/office/drawing/2014/main" id="{5A0D30BF-DC6E-457A-9D94-70A45034DD3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31" name="Text Box 124">
          <a:extLst>
            <a:ext uri="{FF2B5EF4-FFF2-40B4-BE49-F238E27FC236}">
              <a16:creationId xmlns:a16="http://schemas.microsoft.com/office/drawing/2014/main" id="{D7AD02B1-86E3-4C21-9AF3-4DF5846341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32" name="Text Box 125">
          <a:extLst>
            <a:ext uri="{FF2B5EF4-FFF2-40B4-BE49-F238E27FC236}">
              <a16:creationId xmlns:a16="http://schemas.microsoft.com/office/drawing/2014/main" id="{398E41F7-BA05-45E4-86E3-12848C3444A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33" name="Text Box 126">
          <a:extLst>
            <a:ext uri="{FF2B5EF4-FFF2-40B4-BE49-F238E27FC236}">
              <a16:creationId xmlns:a16="http://schemas.microsoft.com/office/drawing/2014/main" id="{2C040E8D-C72D-43D9-8381-7F366AD570B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34" name="Text Box 127">
          <a:extLst>
            <a:ext uri="{FF2B5EF4-FFF2-40B4-BE49-F238E27FC236}">
              <a16:creationId xmlns:a16="http://schemas.microsoft.com/office/drawing/2014/main" id="{B9F194E1-3BD2-44B8-A9DE-F002A416B1D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35" name="Text Box 128">
          <a:extLst>
            <a:ext uri="{FF2B5EF4-FFF2-40B4-BE49-F238E27FC236}">
              <a16:creationId xmlns:a16="http://schemas.microsoft.com/office/drawing/2014/main" id="{F8D0386C-BBC7-4AD0-9D6C-01A949A370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36" name="Text Box 129">
          <a:extLst>
            <a:ext uri="{FF2B5EF4-FFF2-40B4-BE49-F238E27FC236}">
              <a16:creationId xmlns:a16="http://schemas.microsoft.com/office/drawing/2014/main" id="{08E9A829-E4AB-4B23-BB30-D31028AB166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37" name="Text Box 130">
          <a:extLst>
            <a:ext uri="{FF2B5EF4-FFF2-40B4-BE49-F238E27FC236}">
              <a16:creationId xmlns:a16="http://schemas.microsoft.com/office/drawing/2014/main" id="{BAD4F5B6-1B04-4F54-B3D6-FEFCD229477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38" name="Text Box 131">
          <a:extLst>
            <a:ext uri="{FF2B5EF4-FFF2-40B4-BE49-F238E27FC236}">
              <a16:creationId xmlns:a16="http://schemas.microsoft.com/office/drawing/2014/main" id="{FA86344F-B392-4AD9-B3AF-6981E032E23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39" name="Text Box 132">
          <a:extLst>
            <a:ext uri="{FF2B5EF4-FFF2-40B4-BE49-F238E27FC236}">
              <a16:creationId xmlns:a16="http://schemas.microsoft.com/office/drawing/2014/main" id="{91A4BD21-D65E-4181-9AD8-AFC5CF3CC25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40" name="Text Box 133">
          <a:extLst>
            <a:ext uri="{FF2B5EF4-FFF2-40B4-BE49-F238E27FC236}">
              <a16:creationId xmlns:a16="http://schemas.microsoft.com/office/drawing/2014/main" id="{C15BEEFE-E448-4680-A93D-FABE49F087A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41" name="Text Box 134">
          <a:extLst>
            <a:ext uri="{FF2B5EF4-FFF2-40B4-BE49-F238E27FC236}">
              <a16:creationId xmlns:a16="http://schemas.microsoft.com/office/drawing/2014/main" id="{673E7A15-8C9A-4720-9803-E3666C4AF8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42" name="Text Box 135">
          <a:extLst>
            <a:ext uri="{FF2B5EF4-FFF2-40B4-BE49-F238E27FC236}">
              <a16:creationId xmlns:a16="http://schemas.microsoft.com/office/drawing/2014/main" id="{32551621-DB00-4483-94AA-BCA9C805883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43" name="Text Box 136">
          <a:extLst>
            <a:ext uri="{FF2B5EF4-FFF2-40B4-BE49-F238E27FC236}">
              <a16:creationId xmlns:a16="http://schemas.microsoft.com/office/drawing/2014/main" id="{BD0E401B-FFC1-4A6E-B95E-BD826724F54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44" name="Text Box 137">
          <a:extLst>
            <a:ext uri="{FF2B5EF4-FFF2-40B4-BE49-F238E27FC236}">
              <a16:creationId xmlns:a16="http://schemas.microsoft.com/office/drawing/2014/main" id="{1D194694-7C6F-4FE8-A834-39D17350519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45" name="Text Box 138">
          <a:extLst>
            <a:ext uri="{FF2B5EF4-FFF2-40B4-BE49-F238E27FC236}">
              <a16:creationId xmlns:a16="http://schemas.microsoft.com/office/drawing/2014/main" id="{D9F8EFEF-FC70-481A-B731-C0DFB5D9387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46" name="Text Box 139">
          <a:extLst>
            <a:ext uri="{FF2B5EF4-FFF2-40B4-BE49-F238E27FC236}">
              <a16:creationId xmlns:a16="http://schemas.microsoft.com/office/drawing/2014/main" id="{AB4C74E0-DB5D-4EEA-B026-8D6B8C66E77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47" name="Text Box 140">
          <a:extLst>
            <a:ext uri="{FF2B5EF4-FFF2-40B4-BE49-F238E27FC236}">
              <a16:creationId xmlns:a16="http://schemas.microsoft.com/office/drawing/2014/main" id="{DE7ACB4D-288C-4C0F-857A-AA414414146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48" name="Text Box 141">
          <a:extLst>
            <a:ext uri="{FF2B5EF4-FFF2-40B4-BE49-F238E27FC236}">
              <a16:creationId xmlns:a16="http://schemas.microsoft.com/office/drawing/2014/main" id="{6E8464C6-DB8F-49FB-840F-19FAD74509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49" name="Text Box 142">
          <a:extLst>
            <a:ext uri="{FF2B5EF4-FFF2-40B4-BE49-F238E27FC236}">
              <a16:creationId xmlns:a16="http://schemas.microsoft.com/office/drawing/2014/main" id="{A72FBFAB-F6C4-4B42-87B2-E795CAE915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50" name="Text Box 143">
          <a:extLst>
            <a:ext uri="{FF2B5EF4-FFF2-40B4-BE49-F238E27FC236}">
              <a16:creationId xmlns:a16="http://schemas.microsoft.com/office/drawing/2014/main" id="{C6DF1E3A-D5E9-4A80-B092-B6FDEA2AA88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51" name="Text Box 144">
          <a:extLst>
            <a:ext uri="{FF2B5EF4-FFF2-40B4-BE49-F238E27FC236}">
              <a16:creationId xmlns:a16="http://schemas.microsoft.com/office/drawing/2014/main" id="{C4981616-2AD1-4B5D-A143-7B0BCDFD790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52" name="Text Box 145">
          <a:extLst>
            <a:ext uri="{FF2B5EF4-FFF2-40B4-BE49-F238E27FC236}">
              <a16:creationId xmlns:a16="http://schemas.microsoft.com/office/drawing/2014/main" id="{AC664DF8-C565-47F8-9E2C-4FB8D673FE3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53" name="Text Box 146">
          <a:extLst>
            <a:ext uri="{FF2B5EF4-FFF2-40B4-BE49-F238E27FC236}">
              <a16:creationId xmlns:a16="http://schemas.microsoft.com/office/drawing/2014/main" id="{A832591B-3141-4EFF-9467-6092E1F3315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54" name="Text Box 147">
          <a:extLst>
            <a:ext uri="{FF2B5EF4-FFF2-40B4-BE49-F238E27FC236}">
              <a16:creationId xmlns:a16="http://schemas.microsoft.com/office/drawing/2014/main" id="{FB6C2B43-BD42-4756-B544-DC6DB76E5F3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55" name="Text Box 148">
          <a:extLst>
            <a:ext uri="{FF2B5EF4-FFF2-40B4-BE49-F238E27FC236}">
              <a16:creationId xmlns:a16="http://schemas.microsoft.com/office/drawing/2014/main" id="{78481F61-A8BA-44DE-8A17-68C2988C19A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56" name="Text Box 149">
          <a:extLst>
            <a:ext uri="{FF2B5EF4-FFF2-40B4-BE49-F238E27FC236}">
              <a16:creationId xmlns:a16="http://schemas.microsoft.com/office/drawing/2014/main" id="{9745C66B-41ED-4597-8BC6-05562E7AE0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57" name="Text Box 150">
          <a:extLst>
            <a:ext uri="{FF2B5EF4-FFF2-40B4-BE49-F238E27FC236}">
              <a16:creationId xmlns:a16="http://schemas.microsoft.com/office/drawing/2014/main" id="{ABA237BF-71F6-42AC-8502-06E83789048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58" name="Text Box 151">
          <a:extLst>
            <a:ext uri="{FF2B5EF4-FFF2-40B4-BE49-F238E27FC236}">
              <a16:creationId xmlns:a16="http://schemas.microsoft.com/office/drawing/2014/main" id="{537E7DE4-E0E3-4101-9F52-143EDE84C6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59" name="Text Box 152">
          <a:extLst>
            <a:ext uri="{FF2B5EF4-FFF2-40B4-BE49-F238E27FC236}">
              <a16:creationId xmlns:a16="http://schemas.microsoft.com/office/drawing/2014/main" id="{C18915B1-95CA-4806-A813-3530A7DB644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60" name="Text Box 153">
          <a:extLst>
            <a:ext uri="{FF2B5EF4-FFF2-40B4-BE49-F238E27FC236}">
              <a16:creationId xmlns:a16="http://schemas.microsoft.com/office/drawing/2014/main" id="{3A2E74BF-AB1E-41A8-ADB3-5D61E90466C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61" name="Text Box 154">
          <a:extLst>
            <a:ext uri="{FF2B5EF4-FFF2-40B4-BE49-F238E27FC236}">
              <a16:creationId xmlns:a16="http://schemas.microsoft.com/office/drawing/2014/main" id="{C3D79CCC-2A3A-4E4A-8EF7-61864F813D8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62" name="Text Box 155">
          <a:extLst>
            <a:ext uri="{FF2B5EF4-FFF2-40B4-BE49-F238E27FC236}">
              <a16:creationId xmlns:a16="http://schemas.microsoft.com/office/drawing/2014/main" id="{008E6181-4142-4562-AB03-12D4B126453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63" name="Text Box 156">
          <a:extLst>
            <a:ext uri="{FF2B5EF4-FFF2-40B4-BE49-F238E27FC236}">
              <a16:creationId xmlns:a16="http://schemas.microsoft.com/office/drawing/2014/main" id="{43CBDD39-6D32-4C69-844C-0C51667A944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64" name="Text Box 157">
          <a:extLst>
            <a:ext uri="{FF2B5EF4-FFF2-40B4-BE49-F238E27FC236}">
              <a16:creationId xmlns:a16="http://schemas.microsoft.com/office/drawing/2014/main" id="{C84BFF4D-14B4-4D6E-8450-E7BE6CFB635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65" name="Text Box 158">
          <a:extLst>
            <a:ext uri="{FF2B5EF4-FFF2-40B4-BE49-F238E27FC236}">
              <a16:creationId xmlns:a16="http://schemas.microsoft.com/office/drawing/2014/main" id="{3F3B961B-E72D-4160-92B1-A07F2325E53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66" name="Text Box 159">
          <a:extLst>
            <a:ext uri="{FF2B5EF4-FFF2-40B4-BE49-F238E27FC236}">
              <a16:creationId xmlns:a16="http://schemas.microsoft.com/office/drawing/2014/main" id="{3074A3E5-C3B3-4378-969E-1ADA830C80D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67" name="Text Box 160">
          <a:extLst>
            <a:ext uri="{FF2B5EF4-FFF2-40B4-BE49-F238E27FC236}">
              <a16:creationId xmlns:a16="http://schemas.microsoft.com/office/drawing/2014/main" id="{6A1FFF5A-D6DC-43DC-9006-E618987618C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68" name="Text Box 161">
          <a:extLst>
            <a:ext uri="{FF2B5EF4-FFF2-40B4-BE49-F238E27FC236}">
              <a16:creationId xmlns:a16="http://schemas.microsoft.com/office/drawing/2014/main" id="{ABD8E43D-90BE-4E63-A374-167CB941CD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69" name="Text Box 162">
          <a:extLst>
            <a:ext uri="{FF2B5EF4-FFF2-40B4-BE49-F238E27FC236}">
              <a16:creationId xmlns:a16="http://schemas.microsoft.com/office/drawing/2014/main" id="{B0116D02-C956-4771-95B6-7A1417F6456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70" name="Text Box 163">
          <a:extLst>
            <a:ext uri="{FF2B5EF4-FFF2-40B4-BE49-F238E27FC236}">
              <a16:creationId xmlns:a16="http://schemas.microsoft.com/office/drawing/2014/main" id="{8106D868-7B50-4867-86E3-4174E8CD18C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71" name="Text Box 164">
          <a:extLst>
            <a:ext uri="{FF2B5EF4-FFF2-40B4-BE49-F238E27FC236}">
              <a16:creationId xmlns:a16="http://schemas.microsoft.com/office/drawing/2014/main" id="{FBFCA8B5-A37B-4561-B182-6792A37DD69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72" name="Text Box 165">
          <a:extLst>
            <a:ext uri="{FF2B5EF4-FFF2-40B4-BE49-F238E27FC236}">
              <a16:creationId xmlns:a16="http://schemas.microsoft.com/office/drawing/2014/main" id="{A5DA3E92-AEC8-42FC-8F7C-29972DE2D14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73" name="Text Box 166">
          <a:extLst>
            <a:ext uri="{FF2B5EF4-FFF2-40B4-BE49-F238E27FC236}">
              <a16:creationId xmlns:a16="http://schemas.microsoft.com/office/drawing/2014/main" id="{19A30FB6-28A5-4B3C-BA5E-373554E92CC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74" name="Text Box 167">
          <a:extLst>
            <a:ext uri="{FF2B5EF4-FFF2-40B4-BE49-F238E27FC236}">
              <a16:creationId xmlns:a16="http://schemas.microsoft.com/office/drawing/2014/main" id="{8B90DF4C-8379-43F8-BD2E-E97B700E766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75" name="Text Box 168">
          <a:extLst>
            <a:ext uri="{FF2B5EF4-FFF2-40B4-BE49-F238E27FC236}">
              <a16:creationId xmlns:a16="http://schemas.microsoft.com/office/drawing/2014/main" id="{4214264E-B7CD-444F-9136-8E782BB00AD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76" name="Text Box 169">
          <a:extLst>
            <a:ext uri="{FF2B5EF4-FFF2-40B4-BE49-F238E27FC236}">
              <a16:creationId xmlns:a16="http://schemas.microsoft.com/office/drawing/2014/main" id="{E25D51C4-5ED5-409C-A54B-CBEA558E505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77" name="Text Box 170">
          <a:extLst>
            <a:ext uri="{FF2B5EF4-FFF2-40B4-BE49-F238E27FC236}">
              <a16:creationId xmlns:a16="http://schemas.microsoft.com/office/drawing/2014/main" id="{8D664EF3-232C-42F2-9051-66C7BF4945E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78" name="Text Box 171">
          <a:extLst>
            <a:ext uri="{FF2B5EF4-FFF2-40B4-BE49-F238E27FC236}">
              <a16:creationId xmlns:a16="http://schemas.microsoft.com/office/drawing/2014/main" id="{A15C5EA0-EB10-48B2-B21B-B72254876E8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79" name="Text Box 172">
          <a:extLst>
            <a:ext uri="{FF2B5EF4-FFF2-40B4-BE49-F238E27FC236}">
              <a16:creationId xmlns:a16="http://schemas.microsoft.com/office/drawing/2014/main" id="{439DC563-479C-4BC4-B037-CFE2ECDAA02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80" name="Text Box 173">
          <a:extLst>
            <a:ext uri="{FF2B5EF4-FFF2-40B4-BE49-F238E27FC236}">
              <a16:creationId xmlns:a16="http://schemas.microsoft.com/office/drawing/2014/main" id="{48FCFD5A-981A-43C3-96F2-1872D87C937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81" name="Text Box 174">
          <a:extLst>
            <a:ext uri="{FF2B5EF4-FFF2-40B4-BE49-F238E27FC236}">
              <a16:creationId xmlns:a16="http://schemas.microsoft.com/office/drawing/2014/main" id="{FF26E11F-9259-4FD9-AA99-7986F859D8A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82" name="Text Box 175">
          <a:extLst>
            <a:ext uri="{FF2B5EF4-FFF2-40B4-BE49-F238E27FC236}">
              <a16:creationId xmlns:a16="http://schemas.microsoft.com/office/drawing/2014/main" id="{EE4BCEF2-3CAF-43F6-8FE9-CCC7BB71E4D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83" name="Text Box 176">
          <a:extLst>
            <a:ext uri="{FF2B5EF4-FFF2-40B4-BE49-F238E27FC236}">
              <a16:creationId xmlns:a16="http://schemas.microsoft.com/office/drawing/2014/main" id="{F082C131-9962-46D9-B3D1-74256934CAC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84" name="Text Box 177">
          <a:extLst>
            <a:ext uri="{FF2B5EF4-FFF2-40B4-BE49-F238E27FC236}">
              <a16:creationId xmlns:a16="http://schemas.microsoft.com/office/drawing/2014/main" id="{7A6D1EF0-EB97-4D71-B36D-F30E546E82C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85" name="Text Box 178">
          <a:extLst>
            <a:ext uri="{FF2B5EF4-FFF2-40B4-BE49-F238E27FC236}">
              <a16:creationId xmlns:a16="http://schemas.microsoft.com/office/drawing/2014/main" id="{E79D5662-FE24-44DA-B33A-EAB98A4895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86" name="Text Box 179">
          <a:extLst>
            <a:ext uri="{FF2B5EF4-FFF2-40B4-BE49-F238E27FC236}">
              <a16:creationId xmlns:a16="http://schemas.microsoft.com/office/drawing/2014/main" id="{EB814827-C261-4C2D-AD8B-3CCCB565670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87" name="Text Box 180">
          <a:extLst>
            <a:ext uri="{FF2B5EF4-FFF2-40B4-BE49-F238E27FC236}">
              <a16:creationId xmlns:a16="http://schemas.microsoft.com/office/drawing/2014/main" id="{E82D041E-6DC1-4F91-8DBD-6D2D4801853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88" name="Text Box 181">
          <a:extLst>
            <a:ext uri="{FF2B5EF4-FFF2-40B4-BE49-F238E27FC236}">
              <a16:creationId xmlns:a16="http://schemas.microsoft.com/office/drawing/2014/main" id="{93B5DE03-2BC5-4C2F-B9AA-86EB8AE2083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89" name="Text Box 182">
          <a:extLst>
            <a:ext uri="{FF2B5EF4-FFF2-40B4-BE49-F238E27FC236}">
              <a16:creationId xmlns:a16="http://schemas.microsoft.com/office/drawing/2014/main" id="{06D233CA-BE27-42E0-A055-98945413D22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90" name="Text Box 183">
          <a:extLst>
            <a:ext uri="{FF2B5EF4-FFF2-40B4-BE49-F238E27FC236}">
              <a16:creationId xmlns:a16="http://schemas.microsoft.com/office/drawing/2014/main" id="{A47D138B-F10D-485B-9C2A-77331D6EE8C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91" name="Text Box 184">
          <a:extLst>
            <a:ext uri="{FF2B5EF4-FFF2-40B4-BE49-F238E27FC236}">
              <a16:creationId xmlns:a16="http://schemas.microsoft.com/office/drawing/2014/main" id="{DB1A2534-371D-4D3C-873D-4DB05A8968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92" name="Text Box 185">
          <a:extLst>
            <a:ext uri="{FF2B5EF4-FFF2-40B4-BE49-F238E27FC236}">
              <a16:creationId xmlns:a16="http://schemas.microsoft.com/office/drawing/2014/main" id="{F393B2EB-AFC4-4436-9436-B90ECC3CA77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93" name="Text Box 186">
          <a:extLst>
            <a:ext uri="{FF2B5EF4-FFF2-40B4-BE49-F238E27FC236}">
              <a16:creationId xmlns:a16="http://schemas.microsoft.com/office/drawing/2014/main" id="{A9148AC1-9386-405F-81AF-280E5929117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94" name="Text Box 187">
          <a:extLst>
            <a:ext uri="{FF2B5EF4-FFF2-40B4-BE49-F238E27FC236}">
              <a16:creationId xmlns:a16="http://schemas.microsoft.com/office/drawing/2014/main" id="{0AAA6C9B-74DC-4284-8B74-4197D763D14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95" name="Text Box 188">
          <a:extLst>
            <a:ext uri="{FF2B5EF4-FFF2-40B4-BE49-F238E27FC236}">
              <a16:creationId xmlns:a16="http://schemas.microsoft.com/office/drawing/2014/main" id="{C441EFD2-11CE-476F-8B64-D274E868C51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96" name="Text Box 189">
          <a:extLst>
            <a:ext uri="{FF2B5EF4-FFF2-40B4-BE49-F238E27FC236}">
              <a16:creationId xmlns:a16="http://schemas.microsoft.com/office/drawing/2014/main" id="{7667287A-EEB5-4445-AFCD-EBDD3E5AC60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97" name="Text Box 190">
          <a:extLst>
            <a:ext uri="{FF2B5EF4-FFF2-40B4-BE49-F238E27FC236}">
              <a16:creationId xmlns:a16="http://schemas.microsoft.com/office/drawing/2014/main" id="{8C13CFFC-4DD0-4AAD-BB96-3F9998B70B9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98" name="Text Box 191">
          <a:extLst>
            <a:ext uri="{FF2B5EF4-FFF2-40B4-BE49-F238E27FC236}">
              <a16:creationId xmlns:a16="http://schemas.microsoft.com/office/drawing/2014/main" id="{C06BB550-5AF3-47F2-855D-DF58DC09318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3999" name="Text Box 192">
          <a:extLst>
            <a:ext uri="{FF2B5EF4-FFF2-40B4-BE49-F238E27FC236}">
              <a16:creationId xmlns:a16="http://schemas.microsoft.com/office/drawing/2014/main" id="{62451C9D-97A2-4579-89BD-B83DF5CC8B6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00" name="Text Box 193">
          <a:extLst>
            <a:ext uri="{FF2B5EF4-FFF2-40B4-BE49-F238E27FC236}">
              <a16:creationId xmlns:a16="http://schemas.microsoft.com/office/drawing/2014/main" id="{A1EF2AAF-0E6A-4587-974C-106B81BBE7C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01" name="Text Box 194">
          <a:extLst>
            <a:ext uri="{FF2B5EF4-FFF2-40B4-BE49-F238E27FC236}">
              <a16:creationId xmlns:a16="http://schemas.microsoft.com/office/drawing/2014/main" id="{46F68A00-EBC0-49A8-99D7-6D47C2CFE34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02" name="Text Box 195">
          <a:extLst>
            <a:ext uri="{FF2B5EF4-FFF2-40B4-BE49-F238E27FC236}">
              <a16:creationId xmlns:a16="http://schemas.microsoft.com/office/drawing/2014/main" id="{043B0907-487F-4DAA-889E-5D22874AE86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03" name="Text Box 196">
          <a:extLst>
            <a:ext uri="{FF2B5EF4-FFF2-40B4-BE49-F238E27FC236}">
              <a16:creationId xmlns:a16="http://schemas.microsoft.com/office/drawing/2014/main" id="{2705E01B-7530-4E5B-9222-829CF670155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04" name="Text Box 197">
          <a:extLst>
            <a:ext uri="{FF2B5EF4-FFF2-40B4-BE49-F238E27FC236}">
              <a16:creationId xmlns:a16="http://schemas.microsoft.com/office/drawing/2014/main" id="{4F6D11F3-9244-4708-93CA-CEA9FB12F39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05" name="Text Box 198">
          <a:extLst>
            <a:ext uri="{FF2B5EF4-FFF2-40B4-BE49-F238E27FC236}">
              <a16:creationId xmlns:a16="http://schemas.microsoft.com/office/drawing/2014/main" id="{C84B76E6-B4D8-4CF4-93FB-9A9512DE80B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06" name="Text Box 199">
          <a:extLst>
            <a:ext uri="{FF2B5EF4-FFF2-40B4-BE49-F238E27FC236}">
              <a16:creationId xmlns:a16="http://schemas.microsoft.com/office/drawing/2014/main" id="{1AB1C81E-91CE-48DE-A9F2-ACD1072264C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07" name="Text Box 200">
          <a:extLst>
            <a:ext uri="{FF2B5EF4-FFF2-40B4-BE49-F238E27FC236}">
              <a16:creationId xmlns:a16="http://schemas.microsoft.com/office/drawing/2014/main" id="{775E6187-071D-4BFE-B760-201FFBC71EC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08" name="Text Box 201">
          <a:extLst>
            <a:ext uri="{FF2B5EF4-FFF2-40B4-BE49-F238E27FC236}">
              <a16:creationId xmlns:a16="http://schemas.microsoft.com/office/drawing/2014/main" id="{26A57F89-296E-43C9-B3FA-C69BBD6EF25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09" name="Text Box 202">
          <a:extLst>
            <a:ext uri="{FF2B5EF4-FFF2-40B4-BE49-F238E27FC236}">
              <a16:creationId xmlns:a16="http://schemas.microsoft.com/office/drawing/2014/main" id="{0EBF5FE1-6CB1-4468-99E1-94CB9723B9F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10" name="Text Box 203">
          <a:extLst>
            <a:ext uri="{FF2B5EF4-FFF2-40B4-BE49-F238E27FC236}">
              <a16:creationId xmlns:a16="http://schemas.microsoft.com/office/drawing/2014/main" id="{A5F00E6A-9114-4A23-A561-82D659EE2CA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11" name="Text Box 204">
          <a:extLst>
            <a:ext uri="{FF2B5EF4-FFF2-40B4-BE49-F238E27FC236}">
              <a16:creationId xmlns:a16="http://schemas.microsoft.com/office/drawing/2014/main" id="{9430302F-3A4B-4814-B909-59531623483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12" name="Text Box 205">
          <a:extLst>
            <a:ext uri="{FF2B5EF4-FFF2-40B4-BE49-F238E27FC236}">
              <a16:creationId xmlns:a16="http://schemas.microsoft.com/office/drawing/2014/main" id="{14C17F6B-3C5A-43FC-9A34-EAA1621DEA1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13" name="Text Box 206">
          <a:extLst>
            <a:ext uri="{FF2B5EF4-FFF2-40B4-BE49-F238E27FC236}">
              <a16:creationId xmlns:a16="http://schemas.microsoft.com/office/drawing/2014/main" id="{7DFBAB51-C0CC-4852-8B01-B38DE5890D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14" name="Text Box 207">
          <a:extLst>
            <a:ext uri="{FF2B5EF4-FFF2-40B4-BE49-F238E27FC236}">
              <a16:creationId xmlns:a16="http://schemas.microsoft.com/office/drawing/2014/main" id="{931000D7-6CEF-412B-AB7A-B6B8CFA9FB4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15" name="Text Box 208">
          <a:extLst>
            <a:ext uri="{FF2B5EF4-FFF2-40B4-BE49-F238E27FC236}">
              <a16:creationId xmlns:a16="http://schemas.microsoft.com/office/drawing/2014/main" id="{B3438BC3-7436-4322-9C7D-8A2D1FDB14C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16" name="Text Box 209">
          <a:extLst>
            <a:ext uri="{FF2B5EF4-FFF2-40B4-BE49-F238E27FC236}">
              <a16:creationId xmlns:a16="http://schemas.microsoft.com/office/drawing/2014/main" id="{C46956E4-E76A-44A9-A9AA-F20311D0C18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17" name="Text Box 210">
          <a:extLst>
            <a:ext uri="{FF2B5EF4-FFF2-40B4-BE49-F238E27FC236}">
              <a16:creationId xmlns:a16="http://schemas.microsoft.com/office/drawing/2014/main" id="{F16E3591-3C89-4582-B368-44DA05083F0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18" name="Text Box 211">
          <a:extLst>
            <a:ext uri="{FF2B5EF4-FFF2-40B4-BE49-F238E27FC236}">
              <a16:creationId xmlns:a16="http://schemas.microsoft.com/office/drawing/2014/main" id="{83A5D164-6345-4B9B-AE6D-31310CB19EB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19" name="Text Box 212">
          <a:extLst>
            <a:ext uri="{FF2B5EF4-FFF2-40B4-BE49-F238E27FC236}">
              <a16:creationId xmlns:a16="http://schemas.microsoft.com/office/drawing/2014/main" id="{4A7ABAC6-8634-42E0-8F39-F3009A294DE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20" name="Text Box 213">
          <a:extLst>
            <a:ext uri="{FF2B5EF4-FFF2-40B4-BE49-F238E27FC236}">
              <a16:creationId xmlns:a16="http://schemas.microsoft.com/office/drawing/2014/main" id="{FB50E7BA-54BC-4D29-B64B-A2E5CCAC6AF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21" name="Text Box 214">
          <a:extLst>
            <a:ext uri="{FF2B5EF4-FFF2-40B4-BE49-F238E27FC236}">
              <a16:creationId xmlns:a16="http://schemas.microsoft.com/office/drawing/2014/main" id="{841856E4-A34A-49F5-9098-4961440BF3B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22" name="Text Box 215">
          <a:extLst>
            <a:ext uri="{FF2B5EF4-FFF2-40B4-BE49-F238E27FC236}">
              <a16:creationId xmlns:a16="http://schemas.microsoft.com/office/drawing/2014/main" id="{8B155142-3A02-4F11-BBC5-372683D9E08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23" name="Text Box 216">
          <a:extLst>
            <a:ext uri="{FF2B5EF4-FFF2-40B4-BE49-F238E27FC236}">
              <a16:creationId xmlns:a16="http://schemas.microsoft.com/office/drawing/2014/main" id="{B8E0A18B-0F9A-4E88-BD70-C17C33AF2C0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24" name="Text Box 217">
          <a:extLst>
            <a:ext uri="{FF2B5EF4-FFF2-40B4-BE49-F238E27FC236}">
              <a16:creationId xmlns:a16="http://schemas.microsoft.com/office/drawing/2014/main" id="{EF03B762-53C1-424C-95A5-E71C8B55A9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25" name="Text Box 218">
          <a:extLst>
            <a:ext uri="{FF2B5EF4-FFF2-40B4-BE49-F238E27FC236}">
              <a16:creationId xmlns:a16="http://schemas.microsoft.com/office/drawing/2014/main" id="{B6B0F278-2A86-4DAA-B68A-13EF632CF00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26" name="Text Box 219">
          <a:extLst>
            <a:ext uri="{FF2B5EF4-FFF2-40B4-BE49-F238E27FC236}">
              <a16:creationId xmlns:a16="http://schemas.microsoft.com/office/drawing/2014/main" id="{6F05C8DF-8D2A-490E-9042-F2229B35AEE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27" name="Text Box 220">
          <a:extLst>
            <a:ext uri="{FF2B5EF4-FFF2-40B4-BE49-F238E27FC236}">
              <a16:creationId xmlns:a16="http://schemas.microsoft.com/office/drawing/2014/main" id="{22270538-12AD-4B6C-99D6-56D238ACE79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28" name="Text Box 221">
          <a:extLst>
            <a:ext uri="{FF2B5EF4-FFF2-40B4-BE49-F238E27FC236}">
              <a16:creationId xmlns:a16="http://schemas.microsoft.com/office/drawing/2014/main" id="{4890D33C-72E3-4422-A3E5-4F38586B4D4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29" name="Text Box 222">
          <a:extLst>
            <a:ext uri="{FF2B5EF4-FFF2-40B4-BE49-F238E27FC236}">
              <a16:creationId xmlns:a16="http://schemas.microsoft.com/office/drawing/2014/main" id="{AAED8168-42AF-46AE-B68A-E3D52B69BC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30" name="Text Box 223">
          <a:extLst>
            <a:ext uri="{FF2B5EF4-FFF2-40B4-BE49-F238E27FC236}">
              <a16:creationId xmlns:a16="http://schemas.microsoft.com/office/drawing/2014/main" id="{761D33C7-324A-4B81-BE2D-D1CE8477590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31" name="Text Box 224">
          <a:extLst>
            <a:ext uri="{FF2B5EF4-FFF2-40B4-BE49-F238E27FC236}">
              <a16:creationId xmlns:a16="http://schemas.microsoft.com/office/drawing/2014/main" id="{2E5523AA-CBF7-42F6-ADE3-BC2671B21D8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32" name="Text Box 225">
          <a:extLst>
            <a:ext uri="{FF2B5EF4-FFF2-40B4-BE49-F238E27FC236}">
              <a16:creationId xmlns:a16="http://schemas.microsoft.com/office/drawing/2014/main" id="{5D218184-8EA6-4C8A-B2DC-166FF4965C9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33" name="Text Box 226">
          <a:extLst>
            <a:ext uri="{FF2B5EF4-FFF2-40B4-BE49-F238E27FC236}">
              <a16:creationId xmlns:a16="http://schemas.microsoft.com/office/drawing/2014/main" id="{5288ECFF-F8BE-4E24-82EF-A01528AE646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34" name="Text Box 227">
          <a:extLst>
            <a:ext uri="{FF2B5EF4-FFF2-40B4-BE49-F238E27FC236}">
              <a16:creationId xmlns:a16="http://schemas.microsoft.com/office/drawing/2014/main" id="{5AABAA6E-F118-4743-B003-19EF8809A11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35" name="Text Box 228">
          <a:extLst>
            <a:ext uri="{FF2B5EF4-FFF2-40B4-BE49-F238E27FC236}">
              <a16:creationId xmlns:a16="http://schemas.microsoft.com/office/drawing/2014/main" id="{C04A5C4D-7D47-4E11-BD2A-31D811966FB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36" name="Text Box 229">
          <a:extLst>
            <a:ext uri="{FF2B5EF4-FFF2-40B4-BE49-F238E27FC236}">
              <a16:creationId xmlns:a16="http://schemas.microsoft.com/office/drawing/2014/main" id="{2D74A085-C998-4940-B6F9-A944E752BFC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37" name="Text Box 230">
          <a:extLst>
            <a:ext uri="{FF2B5EF4-FFF2-40B4-BE49-F238E27FC236}">
              <a16:creationId xmlns:a16="http://schemas.microsoft.com/office/drawing/2014/main" id="{F33E02BF-A46B-4E69-9B3A-4D1D459827C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38" name="Text Box 231">
          <a:extLst>
            <a:ext uri="{FF2B5EF4-FFF2-40B4-BE49-F238E27FC236}">
              <a16:creationId xmlns:a16="http://schemas.microsoft.com/office/drawing/2014/main" id="{4E2CE2DA-AE79-4228-9309-41DB41881C1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39" name="Text Box 232">
          <a:extLst>
            <a:ext uri="{FF2B5EF4-FFF2-40B4-BE49-F238E27FC236}">
              <a16:creationId xmlns:a16="http://schemas.microsoft.com/office/drawing/2014/main" id="{C42F59FA-5DED-4527-B690-AF56FBD23B8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40" name="Text Box 233">
          <a:extLst>
            <a:ext uri="{FF2B5EF4-FFF2-40B4-BE49-F238E27FC236}">
              <a16:creationId xmlns:a16="http://schemas.microsoft.com/office/drawing/2014/main" id="{2A8A068B-FAA4-4E64-9CD7-A79C117CE60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41" name="Text Box 234">
          <a:extLst>
            <a:ext uri="{FF2B5EF4-FFF2-40B4-BE49-F238E27FC236}">
              <a16:creationId xmlns:a16="http://schemas.microsoft.com/office/drawing/2014/main" id="{5F2A9363-6BF7-424D-9B41-B9BEA5FF82E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42" name="Text Box 235">
          <a:extLst>
            <a:ext uri="{FF2B5EF4-FFF2-40B4-BE49-F238E27FC236}">
              <a16:creationId xmlns:a16="http://schemas.microsoft.com/office/drawing/2014/main" id="{4FBFEB0A-4944-45C0-A742-40A355EFD25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43" name="Text Box 236">
          <a:extLst>
            <a:ext uri="{FF2B5EF4-FFF2-40B4-BE49-F238E27FC236}">
              <a16:creationId xmlns:a16="http://schemas.microsoft.com/office/drawing/2014/main" id="{CFFD7A3A-A243-40D2-ACF5-E8371F92A5D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44" name="Text Box 237">
          <a:extLst>
            <a:ext uri="{FF2B5EF4-FFF2-40B4-BE49-F238E27FC236}">
              <a16:creationId xmlns:a16="http://schemas.microsoft.com/office/drawing/2014/main" id="{1CA0CF4B-B228-4D80-817D-1C7A6C916C5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45" name="Text Box 238">
          <a:extLst>
            <a:ext uri="{FF2B5EF4-FFF2-40B4-BE49-F238E27FC236}">
              <a16:creationId xmlns:a16="http://schemas.microsoft.com/office/drawing/2014/main" id="{2964828F-E850-4954-84D7-1310C70F9FD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46" name="Text Box 239">
          <a:extLst>
            <a:ext uri="{FF2B5EF4-FFF2-40B4-BE49-F238E27FC236}">
              <a16:creationId xmlns:a16="http://schemas.microsoft.com/office/drawing/2014/main" id="{729EFF2E-A64E-479E-98E3-A329458BB95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47" name="Text Box 240">
          <a:extLst>
            <a:ext uri="{FF2B5EF4-FFF2-40B4-BE49-F238E27FC236}">
              <a16:creationId xmlns:a16="http://schemas.microsoft.com/office/drawing/2014/main" id="{E0EE6981-A2FB-4C33-84D7-437E488B89C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48" name="Text Box 241">
          <a:extLst>
            <a:ext uri="{FF2B5EF4-FFF2-40B4-BE49-F238E27FC236}">
              <a16:creationId xmlns:a16="http://schemas.microsoft.com/office/drawing/2014/main" id="{860FC37F-8FE4-4D5E-A340-24C42803A7F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49" name="Text Box 242">
          <a:extLst>
            <a:ext uri="{FF2B5EF4-FFF2-40B4-BE49-F238E27FC236}">
              <a16:creationId xmlns:a16="http://schemas.microsoft.com/office/drawing/2014/main" id="{4EFE5A6D-253A-4090-A75A-8B26EDCA989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50" name="Text Box 243">
          <a:extLst>
            <a:ext uri="{FF2B5EF4-FFF2-40B4-BE49-F238E27FC236}">
              <a16:creationId xmlns:a16="http://schemas.microsoft.com/office/drawing/2014/main" id="{E209B657-568F-432C-AD2D-EE4003B39DE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51" name="Text Box 244">
          <a:extLst>
            <a:ext uri="{FF2B5EF4-FFF2-40B4-BE49-F238E27FC236}">
              <a16:creationId xmlns:a16="http://schemas.microsoft.com/office/drawing/2014/main" id="{7C70451D-6BD4-4F85-808C-7E5BBED4E4C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52" name="Text Box 245">
          <a:extLst>
            <a:ext uri="{FF2B5EF4-FFF2-40B4-BE49-F238E27FC236}">
              <a16:creationId xmlns:a16="http://schemas.microsoft.com/office/drawing/2014/main" id="{D7A35D05-BA54-4192-8170-74226A28667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53" name="Text Box 246">
          <a:extLst>
            <a:ext uri="{FF2B5EF4-FFF2-40B4-BE49-F238E27FC236}">
              <a16:creationId xmlns:a16="http://schemas.microsoft.com/office/drawing/2014/main" id="{37F865B0-7B40-4DB6-8481-D5D3D1DC3C7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54" name="Text Box 247">
          <a:extLst>
            <a:ext uri="{FF2B5EF4-FFF2-40B4-BE49-F238E27FC236}">
              <a16:creationId xmlns:a16="http://schemas.microsoft.com/office/drawing/2014/main" id="{DA4CD9EF-CF5C-4C2A-9118-23A2238F3B7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55" name="Text Box 248">
          <a:extLst>
            <a:ext uri="{FF2B5EF4-FFF2-40B4-BE49-F238E27FC236}">
              <a16:creationId xmlns:a16="http://schemas.microsoft.com/office/drawing/2014/main" id="{1047ACC0-8E56-432E-AAC4-FCD692A694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56" name="Text Box 249">
          <a:extLst>
            <a:ext uri="{FF2B5EF4-FFF2-40B4-BE49-F238E27FC236}">
              <a16:creationId xmlns:a16="http://schemas.microsoft.com/office/drawing/2014/main" id="{7B15050F-BA57-43F7-8025-D22FAB9084E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57" name="Text Box 250">
          <a:extLst>
            <a:ext uri="{FF2B5EF4-FFF2-40B4-BE49-F238E27FC236}">
              <a16:creationId xmlns:a16="http://schemas.microsoft.com/office/drawing/2014/main" id="{05FA870A-BE1F-4C60-961C-9FFE81C5B16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58" name="Text Box 251">
          <a:extLst>
            <a:ext uri="{FF2B5EF4-FFF2-40B4-BE49-F238E27FC236}">
              <a16:creationId xmlns:a16="http://schemas.microsoft.com/office/drawing/2014/main" id="{440A6BAF-B78C-4206-BA76-59060A87B65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59" name="Text Box 252">
          <a:extLst>
            <a:ext uri="{FF2B5EF4-FFF2-40B4-BE49-F238E27FC236}">
              <a16:creationId xmlns:a16="http://schemas.microsoft.com/office/drawing/2014/main" id="{03DF11A1-87E0-4346-AA39-A386F81EB79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60" name="Text Box 253">
          <a:extLst>
            <a:ext uri="{FF2B5EF4-FFF2-40B4-BE49-F238E27FC236}">
              <a16:creationId xmlns:a16="http://schemas.microsoft.com/office/drawing/2014/main" id="{47A1A7E3-995A-4FB2-946E-303967EF718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61" name="Text Box 254">
          <a:extLst>
            <a:ext uri="{FF2B5EF4-FFF2-40B4-BE49-F238E27FC236}">
              <a16:creationId xmlns:a16="http://schemas.microsoft.com/office/drawing/2014/main" id="{00DE5906-D74C-4326-A33F-8097149C6A6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62" name="Text Box 255">
          <a:extLst>
            <a:ext uri="{FF2B5EF4-FFF2-40B4-BE49-F238E27FC236}">
              <a16:creationId xmlns:a16="http://schemas.microsoft.com/office/drawing/2014/main" id="{DE0A2384-D49D-4170-B3FC-50A74FD7D90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63" name="Text Box 256">
          <a:extLst>
            <a:ext uri="{FF2B5EF4-FFF2-40B4-BE49-F238E27FC236}">
              <a16:creationId xmlns:a16="http://schemas.microsoft.com/office/drawing/2014/main" id="{279E12B4-FFF6-4DF1-9D55-CF050A4E554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64" name="Text Box 257">
          <a:extLst>
            <a:ext uri="{FF2B5EF4-FFF2-40B4-BE49-F238E27FC236}">
              <a16:creationId xmlns:a16="http://schemas.microsoft.com/office/drawing/2014/main" id="{879658CD-191C-4009-8761-EBA89AB2A9C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65" name="Text Box 258">
          <a:extLst>
            <a:ext uri="{FF2B5EF4-FFF2-40B4-BE49-F238E27FC236}">
              <a16:creationId xmlns:a16="http://schemas.microsoft.com/office/drawing/2014/main" id="{F1C96311-B3D9-40EA-8D7D-3004F3C5120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66" name="Text Box 259">
          <a:extLst>
            <a:ext uri="{FF2B5EF4-FFF2-40B4-BE49-F238E27FC236}">
              <a16:creationId xmlns:a16="http://schemas.microsoft.com/office/drawing/2014/main" id="{73B29892-C472-4BC6-8EED-0B60371240D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67" name="Text Box 260">
          <a:extLst>
            <a:ext uri="{FF2B5EF4-FFF2-40B4-BE49-F238E27FC236}">
              <a16:creationId xmlns:a16="http://schemas.microsoft.com/office/drawing/2014/main" id="{B6273E6C-3AAD-4952-B441-651148A96BE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68" name="Text Box 261">
          <a:extLst>
            <a:ext uri="{FF2B5EF4-FFF2-40B4-BE49-F238E27FC236}">
              <a16:creationId xmlns:a16="http://schemas.microsoft.com/office/drawing/2014/main" id="{049C4336-3A19-45D6-8F27-9201EE769DE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69" name="Text Box 262">
          <a:extLst>
            <a:ext uri="{FF2B5EF4-FFF2-40B4-BE49-F238E27FC236}">
              <a16:creationId xmlns:a16="http://schemas.microsoft.com/office/drawing/2014/main" id="{28DE2E2F-08D9-4C8C-81F1-93E5B6527F3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70" name="Text Box 263">
          <a:extLst>
            <a:ext uri="{FF2B5EF4-FFF2-40B4-BE49-F238E27FC236}">
              <a16:creationId xmlns:a16="http://schemas.microsoft.com/office/drawing/2014/main" id="{532804DD-80B0-4AE0-B809-FD2F03F72E4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71" name="Text Box 264">
          <a:extLst>
            <a:ext uri="{FF2B5EF4-FFF2-40B4-BE49-F238E27FC236}">
              <a16:creationId xmlns:a16="http://schemas.microsoft.com/office/drawing/2014/main" id="{5AAF2043-F715-4CC4-B073-8F3174B46E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72" name="Text Box 265">
          <a:extLst>
            <a:ext uri="{FF2B5EF4-FFF2-40B4-BE49-F238E27FC236}">
              <a16:creationId xmlns:a16="http://schemas.microsoft.com/office/drawing/2014/main" id="{8891FF62-9820-45E8-B570-EEF8E2793E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73" name="Text Box 266">
          <a:extLst>
            <a:ext uri="{FF2B5EF4-FFF2-40B4-BE49-F238E27FC236}">
              <a16:creationId xmlns:a16="http://schemas.microsoft.com/office/drawing/2014/main" id="{A28464BB-E4E5-4C04-87A7-C9845EF7A9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74" name="Text Box 267">
          <a:extLst>
            <a:ext uri="{FF2B5EF4-FFF2-40B4-BE49-F238E27FC236}">
              <a16:creationId xmlns:a16="http://schemas.microsoft.com/office/drawing/2014/main" id="{E9A2DA00-440C-4FBC-889E-D5CB9FF80EE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75" name="Text Box 268">
          <a:extLst>
            <a:ext uri="{FF2B5EF4-FFF2-40B4-BE49-F238E27FC236}">
              <a16:creationId xmlns:a16="http://schemas.microsoft.com/office/drawing/2014/main" id="{08AF758C-B790-415A-AAB5-FB852FBF46B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76" name="Text Box 269">
          <a:extLst>
            <a:ext uri="{FF2B5EF4-FFF2-40B4-BE49-F238E27FC236}">
              <a16:creationId xmlns:a16="http://schemas.microsoft.com/office/drawing/2014/main" id="{02681C9B-C5D4-43F7-9DEE-B23800AADD3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77" name="Text Box 270">
          <a:extLst>
            <a:ext uri="{FF2B5EF4-FFF2-40B4-BE49-F238E27FC236}">
              <a16:creationId xmlns:a16="http://schemas.microsoft.com/office/drawing/2014/main" id="{657DA443-6668-4A04-A1A0-0F285B63178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78" name="Text Box 271">
          <a:extLst>
            <a:ext uri="{FF2B5EF4-FFF2-40B4-BE49-F238E27FC236}">
              <a16:creationId xmlns:a16="http://schemas.microsoft.com/office/drawing/2014/main" id="{8C38B4FA-42C8-4185-8236-40F1816569D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79" name="Text Box 272">
          <a:extLst>
            <a:ext uri="{FF2B5EF4-FFF2-40B4-BE49-F238E27FC236}">
              <a16:creationId xmlns:a16="http://schemas.microsoft.com/office/drawing/2014/main" id="{259DE2E1-A038-4DFA-AD50-AAE16F0429F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80" name="Text Box 273">
          <a:extLst>
            <a:ext uri="{FF2B5EF4-FFF2-40B4-BE49-F238E27FC236}">
              <a16:creationId xmlns:a16="http://schemas.microsoft.com/office/drawing/2014/main" id="{22AF1598-2F15-4B38-916E-816A5CD1952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81" name="Text Box 274">
          <a:extLst>
            <a:ext uri="{FF2B5EF4-FFF2-40B4-BE49-F238E27FC236}">
              <a16:creationId xmlns:a16="http://schemas.microsoft.com/office/drawing/2014/main" id="{14A083F6-B067-4B7A-93EA-5A6E2651A49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82" name="Text Box 275">
          <a:extLst>
            <a:ext uri="{FF2B5EF4-FFF2-40B4-BE49-F238E27FC236}">
              <a16:creationId xmlns:a16="http://schemas.microsoft.com/office/drawing/2014/main" id="{076E5EFB-2CF9-4362-9A4B-A5FF81D3270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83" name="Text Box 276">
          <a:extLst>
            <a:ext uri="{FF2B5EF4-FFF2-40B4-BE49-F238E27FC236}">
              <a16:creationId xmlns:a16="http://schemas.microsoft.com/office/drawing/2014/main" id="{78E33AD9-36ED-4A7A-A622-31FBDB6423A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84" name="Text Box 277">
          <a:extLst>
            <a:ext uri="{FF2B5EF4-FFF2-40B4-BE49-F238E27FC236}">
              <a16:creationId xmlns:a16="http://schemas.microsoft.com/office/drawing/2014/main" id="{7348B1AF-3BE9-4273-892C-C14BD6B9BC9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85" name="Text Box 278">
          <a:extLst>
            <a:ext uri="{FF2B5EF4-FFF2-40B4-BE49-F238E27FC236}">
              <a16:creationId xmlns:a16="http://schemas.microsoft.com/office/drawing/2014/main" id="{E97C2DDE-BAF8-4C2C-AA25-2E808E0F53C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86" name="Text Box 279">
          <a:extLst>
            <a:ext uri="{FF2B5EF4-FFF2-40B4-BE49-F238E27FC236}">
              <a16:creationId xmlns:a16="http://schemas.microsoft.com/office/drawing/2014/main" id="{AE9E3B67-7226-4E41-A545-74C4DA943F3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87" name="Text Box 280">
          <a:extLst>
            <a:ext uri="{FF2B5EF4-FFF2-40B4-BE49-F238E27FC236}">
              <a16:creationId xmlns:a16="http://schemas.microsoft.com/office/drawing/2014/main" id="{A2D19C1D-6AE0-457F-8B63-709AEF56BE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88" name="Text Box 281">
          <a:extLst>
            <a:ext uri="{FF2B5EF4-FFF2-40B4-BE49-F238E27FC236}">
              <a16:creationId xmlns:a16="http://schemas.microsoft.com/office/drawing/2014/main" id="{C6735E8F-23AC-47BB-B640-91666C312D2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89" name="Text Box 282">
          <a:extLst>
            <a:ext uri="{FF2B5EF4-FFF2-40B4-BE49-F238E27FC236}">
              <a16:creationId xmlns:a16="http://schemas.microsoft.com/office/drawing/2014/main" id="{6BA0587D-E267-4BE5-AD9A-8ADCB25A993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90" name="Text Box 283">
          <a:extLst>
            <a:ext uri="{FF2B5EF4-FFF2-40B4-BE49-F238E27FC236}">
              <a16:creationId xmlns:a16="http://schemas.microsoft.com/office/drawing/2014/main" id="{2DF74ED1-6CAB-49EA-B776-06491B4812B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91" name="Text Box 284">
          <a:extLst>
            <a:ext uri="{FF2B5EF4-FFF2-40B4-BE49-F238E27FC236}">
              <a16:creationId xmlns:a16="http://schemas.microsoft.com/office/drawing/2014/main" id="{A79C6126-170B-4FB2-85BA-0FE50A18B1A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92" name="Text Box 285">
          <a:extLst>
            <a:ext uri="{FF2B5EF4-FFF2-40B4-BE49-F238E27FC236}">
              <a16:creationId xmlns:a16="http://schemas.microsoft.com/office/drawing/2014/main" id="{A64D6F9A-8FBD-46CD-93C7-958DE20667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93" name="Text Box 286">
          <a:extLst>
            <a:ext uri="{FF2B5EF4-FFF2-40B4-BE49-F238E27FC236}">
              <a16:creationId xmlns:a16="http://schemas.microsoft.com/office/drawing/2014/main" id="{F9F9F433-EF02-4AA7-967D-5DC3C77AFB9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94" name="Text Box 287">
          <a:extLst>
            <a:ext uri="{FF2B5EF4-FFF2-40B4-BE49-F238E27FC236}">
              <a16:creationId xmlns:a16="http://schemas.microsoft.com/office/drawing/2014/main" id="{2F4F2F4D-9F03-4712-8355-DA409B4CDD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95" name="Text Box 288">
          <a:extLst>
            <a:ext uri="{FF2B5EF4-FFF2-40B4-BE49-F238E27FC236}">
              <a16:creationId xmlns:a16="http://schemas.microsoft.com/office/drawing/2014/main" id="{65F51C64-51BF-43C6-B7DB-76BC3C75F42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96" name="Text Box 289">
          <a:extLst>
            <a:ext uri="{FF2B5EF4-FFF2-40B4-BE49-F238E27FC236}">
              <a16:creationId xmlns:a16="http://schemas.microsoft.com/office/drawing/2014/main" id="{B8D4BEDF-4D58-49BD-BFB7-2B031F53B39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97" name="Text Box 290">
          <a:extLst>
            <a:ext uri="{FF2B5EF4-FFF2-40B4-BE49-F238E27FC236}">
              <a16:creationId xmlns:a16="http://schemas.microsoft.com/office/drawing/2014/main" id="{63EF1B8A-0CA2-4FE9-95AF-61B78938A86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98" name="Text Box 291">
          <a:extLst>
            <a:ext uri="{FF2B5EF4-FFF2-40B4-BE49-F238E27FC236}">
              <a16:creationId xmlns:a16="http://schemas.microsoft.com/office/drawing/2014/main" id="{F5FCC344-4CE0-498A-B3D2-B059CE2BD04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099" name="Text Box 292">
          <a:extLst>
            <a:ext uri="{FF2B5EF4-FFF2-40B4-BE49-F238E27FC236}">
              <a16:creationId xmlns:a16="http://schemas.microsoft.com/office/drawing/2014/main" id="{507A38F1-50B3-446E-96D1-4EC7BFFF1FC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00" name="Text Box 293">
          <a:extLst>
            <a:ext uri="{FF2B5EF4-FFF2-40B4-BE49-F238E27FC236}">
              <a16:creationId xmlns:a16="http://schemas.microsoft.com/office/drawing/2014/main" id="{3D84E80B-C122-4C71-B832-DC009663F68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01" name="Text Box 294">
          <a:extLst>
            <a:ext uri="{FF2B5EF4-FFF2-40B4-BE49-F238E27FC236}">
              <a16:creationId xmlns:a16="http://schemas.microsoft.com/office/drawing/2014/main" id="{616789C3-1F65-4F2B-A464-A6C48DD0781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02" name="Text Box 295">
          <a:extLst>
            <a:ext uri="{FF2B5EF4-FFF2-40B4-BE49-F238E27FC236}">
              <a16:creationId xmlns:a16="http://schemas.microsoft.com/office/drawing/2014/main" id="{9121C575-A236-42B7-99D3-F7BC9C0E671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03" name="Text Box 296">
          <a:extLst>
            <a:ext uri="{FF2B5EF4-FFF2-40B4-BE49-F238E27FC236}">
              <a16:creationId xmlns:a16="http://schemas.microsoft.com/office/drawing/2014/main" id="{EAAAF83B-BE51-4902-9EEA-A3DD1D80619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04" name="Text Box 297">
          <a:extLst>
            <a:ext uri="{FF2B5EF4-FFF2-40B4-BE49-F238E27FC236}">
              <a16:creationId xmlns:a16="http://schemas.microsoft.com/office/drawing/2014/main" id="{64F6CB1F-C8C2-420C-94C5-F13F5D977CB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05" name="Text Box 298">
          <a:extLst>
            <a:ext uri="{FF2B5EF4-FFF2-40B4-BE49-F238E27FC236}">
              <a16:creationId xmlns:a16="http://schemas.microsoft.com/office/drawing/2014/main" id="{04A57D5C-0CF2-4D5A-82C4-695B7B47F98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06" name="Text Box 299">
          <a:extLst>
            <a:ext uri="{FF2B5EF4-FFF2-40B4-BE49-F238E27FC236}">
              <a16:creationId xmlns:a16="http://schemas.microsoft.com/office/drawing/2014/main" id="{F4C34A96-8B8B-4A9D-AB8E-6BAEE7AF972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07" name="Text Box 300">
          <a:extLst>
            <a:ext uri="{FF2B5EF4-FFF2-40B4-BE49-F238E27FC236}">
              <a16:creationId xmlns:a16="http://schemas.microsoft.com/office/drawing/2014/main" id="{B9BAC142-DAEC-4F50-B46A-596DDC49B0E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08" name="Text Box 301">
          <a:extLst>
            <a:ext uri="{FF2B5EF4-FFF2-40B4-BE49-F238E27FC236}">
              <a16:creationId xmlns:a16="http://schemas.microsoft.com/office/drawing/2014/main" id="{3E33B565-7BB0-4395-A82F-CC156EC3C91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09" name="Text Box 302">
          <a:extLst>
            <a:ext uri="{FF2B5EF4-FFF2-40B4-BE49-F238E27FC236}">
              <a16:creationId xmlns:a16="http://schemas.microsoft.com/office/drawing/2014/main" id="{16F1B394-5E30-4999-9E64-8E0BCBB84E3D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10" name="Text Box 303">
          <a:extLst>
            <a:ext uri="{FF2B5EF4-FFF2-40B4-BE49-F238E27FC236}">
              <a16:creationId xmlns:a16="http://schemas.microsoft.com/office/drawing/2014/main" id="{6C286B20-45B2-4335-B536-949BFFC3A16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11" name="Text Box 304">
          <a:extLst>
            <a:ext uri="{FF2B5EF4-FFF2-40B4-BE49-F238E27FC236}">
              <a16:creationId xmlns:a16="http://schemas.microsoft.com/office/drawing/2014/main" id="{5B667162-CDEB-4060-80E9-48D509D0FB8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12" name="Text Box 305">
          <a:extLst>
            <a:ext uri="{FF2B5EF4-FFF2-40B4-BE49-F238E27FC236}">
              <a16:creationId xmlns:a16="http://schemas.microsoft.com/office/drawing/2014/main" id="{EBCC3A98-F13F-4448-A4EA-5EAD3E92095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13" name="Text Box 306">
          <a:extLst>
            <a:ext uri="{FF2B5EF4-FFF2-40B4-BE49-F238E27FC236}">
              <a16:creationId xmlns:a16="http://schemas.microsoft.com/office/drawing/2014/main" id="{A3D185D1-A585-47E7-9EA5-DCB0FC416A8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14" name="Text Box 307">
          <a:extLst>
            <a:ext uri="{FF2B5EF4-FFF2-40B4-BE49-F238E27FC236}">
              <a16:creationId xmlns:a16="http://schemas.microsoft.com/office/drawing/2014/main" id="{1B7F9303-795E-4441-8BE9-C73B2D5D817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15" name="Text Box 308">
          <a:extLst>
            <a:ext uri="{FF2B5EF4-FFF2-40B4-BE49-F238E27FC236}">
              <a16:creationId xmlns:a16="http://schemas.microsoft.com/office/drawing/2014/main" id="{9FEEB158-0DEA-4125-97C6-45483D7AD3D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16" name="Text Box 309">
          <a:extLst>
            <a:ext uri="{FF2B5EF4-FFF2-40B4-BE49-F238E27FC236}">
              <a16:creationId xmlns:a16="http://schemas.microsoft.com/office/drawing/2014/main" id="{F93D8A67-072F-46E4-911C-BC241F52882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17" name="Text Box 310">
          <a:extLst>
            <a:ext uri="{FF2B5EF4-FFF2-40B4-BE49-F238E27FC236}">
              <a16:creationId xmlns:a16="http://schemas.microsoft.com/office/drawing/2014/main" id="{66C32B9E-FA45-4E89-9D33-F5DE6B438E2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18" name="Text Box 311">
          <a:extLst>
            <a:ext uri="{FF2B5EF4-FFF2-40B4-BE49-F238E27FC236}">
              <a16:creationId xmlns:a16="http://schemas.microsoft.com/office/drawing/2014/main" id="{7D4445E8-D38D-48E5-9D08-AA37C745300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19" name="Text Box 312">
          <a:extLst>
            <a:ext uri="{FF2B5EF4-FFF2-40B4-BE49-F238E27FC236}">
              <a16:creationId xmlns:a16="http://schemas.microsoft.com/office/drawing/2014/main" id="{F3AC0B29-B64A-40B4-910E-F30205EB586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20" name="Text Box 313">
          <a:extLst>
            <a:ext uri="{FF2B5EF4-FFF2-40B4-BE49-F238E27FC236}">
              <a16:creationId xmlns:a16="http://schemas.microsoft.com/office/drawing/2014/main" id="{2A7C3DCF-84B9-4656-877A-01651A8FDF3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21" name="Text Box 314">
          <a:extLst>
            <a:ext uri="{FF2B5EF4-FFF2-40B4-BE49-F238E27FC236}">
              <a16:creationId xmlns:a16="http://schemas.microsoft.com/office/drawing/2014/main" id="{C43A3B15-1AB2-43A9-B83A-C2AB122CEF22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22" name="Text Box 315">
          <a:extLst>
            <a:ext uri="{FF2B5EF4-FFF2-40B4-BE49-F238E27FC236}">
              <a16:creationId xmlns:a16="http://schemas.microsoft.com/office/drawing/2014/main" id="{BF2D0797-0B4F-4DD1-BD46-97AA1A857A9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23" name="Text Box 316">
          <a:extLst>
            <a:ext uri="{FF2B5EF4-FFF2-40B4-BE49-F238E27FC236}">
              <a16:creationId xmlns:a16="http://schemas.microsoft.com/office/drawing/2014/main" id="{BF4E1D13-7FA9-4D3A-9446-77EB967EFF0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24" name="Text Box 317">
          <a:extLst>
            <a:ext uri="{FF2B5EF4-FFF2-40B4-BE49-F238E27FC236}">
              <a16:creationId xmlns:a16="http://schemas.microsoft.com/office/drawing/2014/main" id="{14AAC9AB-A934-4CD5-9794-C994BE412A4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25" name="Text Box 318">
          <a:extLst>
            <a:ext uri="{FF2B5EF4-FFF2-40B4-BE49-F238E27FC236}">
              <a16:creationId xmlns:a16="http://schemas.microsoft.com/office/drawing/2014/main" id="{11931BDE-2FA5-40D6-9152-FA1AA794283A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26" name="Text Box 319">
          <a:extLst>
            <a:ext uri="{FF2B5EF4-FFF2-40B4-BE49-F238E27FC236}">
              <a16:creationId xmlns:a16="http://schemas.microsoft.com/office/drawing/2014/main" id="{6D04CB5B-3C4A-4F6D-9B7A-820708699EA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27" name="Text Box 320">
          <a:extLst>
            <a:ext uri="{FF2B5EF4-FFF2-40B4-BE49-F238E27FC236}">
              <a16:creationId xmlns:a16="http://schemas.microsoft.com/office/drawing/2014/main" id="{C0D55F85-841D-4161-A881-8AB8FCB1AC3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28" name="Text Box 321">
          <a:extLst>
            <a:ext uri="{FF2B5EF4-FFF2-40B4-BE49-F238E27FC236}">
              <a16:creationId xmlns:a16="http://schemas.microsoft.com/office/drawing/2014/main" id="{EFF8255D-A0EE-4127-9CE4-007611F3D61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29" name="Text Box 322">
          <a:extLst>
            <a:ext uri="{FF2B5EF4-FFF2-40B4-BE49-F238E27FC236}">
              <a16:creationId xmlns:a16="http://schemas.microsoft.com/office/drawing/2014/main" id="{D8B882AA-111D-4867-A4AA-46A7122CAFA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30" name="Text Box 323">
          <a:extLst>
            <a:ext uri="{FF2B5EF4-FFF2-40B4-BE49-F238E27FC236}">
              <a16:creationId xmlns:a16="http://schemas.microsoft.com/office/drawing/2014/main" id="{E31BEFAA-F88E-4EED-BD81-F44D7B797FB1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31" name="Text Box 324">
          <a:extLst>
            <a:ext uri="{FF2B5EF4-FFF2-40B4-BE49-F238E27FC236}">
              <a16:creationId xmlns:a16="http://schemas.microsoft.com/office/drawing/2014/main" id="{A589953E-8061-4FBB-B6DA-34D759A6605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32" name="Text Box 325">
          <a:extLst>
            <a:ext uri="{FF2B5EF4-FFF2-40B4-BE49-F238E27FC236}">
              <a16:creationId xmlns:a16="http://schemas.microsoft.com/office/drawing/2014/main" id="{15EC8AEE-C60C-4382-A7E5-7B4543F566CB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33" name="Text Box 326">
          <a:extLst>
            <a:ext uri="{FF2B5EF4-FFF2-40B4-BE49-F238E27FC236}">
              <a16:creationId xmlns:a16="http://schemas.microsoft.com/office/drawing/2014/main" id="{B554F07F-9A57-4F0A-AE46-ECDFF966602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34" name="Text Box 327">
          <a:extLst>
            <a:ext uri="{FF2B5EF4-FFF2-40B4-BE49-F238E27FC236}">
              <a16:creationId xmlns:a16="http://schemas.microsoft.com/office/drawing/2014/main" id="{A29914E5-D4E4-464D-8CAE-E298270F1638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35" name="Text Box 328">
          <a:extLst>
            <a:ext uri="{FF2B5EF4-FFF2-40B4-BE49-F238E27FC236}">
              <a16:creationId xmlns:a16="http://schemas.microsoft.com/office/drawing/2014/main" id="{724F190F-788C-400F-85AF-029D6448C41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36" name="Text Box 329">
          <a:extLst>
            <a:ext uri="{FF2B5EF4-FFF2-40B4-BE49-F238E27FC236}">
              <a16:creationId xmlns:a16="http://schemas.microsoft.com/office/drawing/2014/main" id="{9B3B2362-694D-44A8-9762-123343B4A3E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37" name="Text Box 330">
          <a:extLst>
            <a:ext uri="{FF2B5EF4-FFF2-40B4-BE49-F238E27FC236}">
              <a16:creationId xmlns:a16="http://schemas.microsoft.com/office/drawing/2014/main" id="{B71C6926-589C-49F0-B1E5-800E0B9177F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38" name="Text Box 331">
          <a:extLst>
            <a:ext uri="{FF2B5EF4-FFF2-40B4-BE49-F238E27FC236}">
              <a16:creationId xmlns:a16="http://schemas.microsoft.com/office/drawing/2014/main" id="{C0E15FEF-67DB-4500-8E9A-A74295935BC5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39" name="Text Box 332">
          <a:extLst>
            <a:ext uri="{FF2B5EF4-FFF2-40B4-BE49-F238E27FC236}">
              <a16:creationId xmlns:a16="http://schemas.microsoft.com/office/drawing/2014/main" id="{89171371-4C61-4BD5-81E2-EEA731C8E0BC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40" name="Text Box 333">
          <a:extLst>
            <a:ext uri="{FF2B5EF4-FFF2-40B4-BE49-F238E27FC236}">
              <a16:creationId xmlns:a16="http://schemas.microsoft.com/office/drawing/2014/main" id="{BF1B606A-70B6-4AD9-A28E-8AD3B3CAE979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41" name="Text Box 334">
          <a:extLst>
            <a:ext uri="{FF2B5EF4-FFF2-40B4-BE49-F238E27FC236}">
              <a16:creationId xmlns:a16="http://schemas.microsoft.com/office/drawing/2014/main" id="{5ACBD47F-41F5-4341-8DA9-9C432ED6926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42" name="Text Box 335">
          <a:extLst>
            <a:ext uri="{FF2B5EF4-FFF2-40B4-BE49-F238E27FC236}">
              <a16:creationId xmlns:a16="http://schemas.microsoft.com/office/drawing/2014/main" id="{22FCD0DD-9F40-4457-BF75-7D64A969967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43" name="Text Box 336">
          <a:extLst>
            <a:ext uri="{FF2B5EF4-FFF2-40B4-BE49-F238E27FC236}">
              <a16:creationId xmlns:a16="http://schemas.microsoft.com/office/drawing/2014/main" id="{9EAE9986-87BF-4037-9558-CC5B97B85F06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44" name="Text Box 337">
          <a:extLst>
            <a:ext uri="{FF2B5EF4-FFF2-40B4-BE49-F238E27FC236}">
              <a16:creationId xmlns:a16="http://schemas.microsoft.com/office/drawing/2014/main" id="{80FF3BDD-F06C-44F9-8BEB-2FC0A2EB059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45" name="Text Box 338">
          <a:extLst>
            <a:ext uri="{FF2B5EF4-FFF2-40B4-BE49-F238E27FC236}">
              <a16:creationId xmlns:a16="http://schemas.microsoft.com/office/drawing/2014/main" id="{2B95C667-E3CC-40A2-9995-7D12603348A0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46" name="Text Box 339">
          <a:extLst>
            <a:ext uri="{FF2B5EF4-FFF2-40B4-BE49-F238E27FC236}">
              <a16:creationId xmlns:a16="http://schemas.microsoft.com/office/drawing/2014/main" id="{49DC4523-7A3F-494B-B3FE-A137AD0689D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47" name="Text Box 340">
          <a:extLst>
            <a:ext uri="{FF2B5EF4-FFF2-40B4-BE49-F238E27FC236}">
              <a16:creationId xmlns:a16="http://schemas.microsoft.com/office/drawing/2014/main" id="{8DB0BD99-41F5-4FF2-958A-61B40ADDC94E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48" name="Text Box 341">
          <a:extLst>
            <a:ext uri="{FF2B5EF4-FFF2-40B4-BE49-F238E27FC236}">
              <a16:creationId xmlns:a16="http://schemas.microsoft.com/office/drawing/2014/main" id="{844277CB-AFF7-43D8-9960-1BACBF5FFA7F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49" name="Text Box 342">
          <a:extLst>
            <a:ext uri="{FF2B5EF4-FFF2-40B4-BE49-F238E27FC236}">
              <a16:creationId xmlns:a16="http://schemas.microsoft.com/office/drawing/2014/main" id="{DD80C2D6-A09A-4648-8499-7D06E09328D7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50" name="Text Box 343">
          <a:extLst>
            <a:ext uri="{FF2B5EF4-FFF2-40B4-BE49-F238E27FC236}">
              <a16:creationId xmlns:a16="http://schemas.microsoft.com/office/drawing/2014/main" id="{E09AAFD4-D188-4990-9900-515D3A74949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51" name="Text Box 344">
          <a:extLst>
            <a:ext uri="{FF2B5EF4-FFF2-40B4-BE49-F238E27FC236}">
              <a16:creationId xmlns:a16="http://schemas.microsoft.com/office/drawing/2014/main" id="{73AF718A-05CC-427B-BC95-1D360343C6E3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161</xdr:row>
      <xdr:rowOff>0</xdr:rowOff>
    </xdr:from>
    <xdr:ext cx="85725" cy="190500"/>
    <xdr:sp macro="" textlink="">
      <xdr:nvSpPr>
        <xdr:cNvPr id="4152" name="Text Box 345">
          <a:extLst>
            <a:ext uri="{FF2B5EF4-FFF2-40B4-BE49-F238E27FC236}">
              <a16:creationId xmlns:a16="http://schemas.microsoft.com/office/drawing/2014/main" id="{4718C4F8-06DA-4CE7-BD0B-C38317AF0D44}"/>
            </a:ext>
          </a:extLst>
        </xdr:cNvPr>
        <xdr:cNvSpPr txBox="1">
          <a:spLocks noChangeArrowheads="1"/>
        </xdr:cNvSpPr>
      </xdr:nvSpPr>
      <xdr:spPr bwMode="auto">
        <a:xfrm>
          <a:off x="7537450" y="8108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247650</xdr:colOff>
      <xdr:row>159</xdr:row>
      <xdr:rowOff>142875</xdr:rowOff>
    </xdr:from>
    <xdr:ext cx="85725" cy="190500"/>
    <xdr:sp macro="" textlink="">
      <xdr:nvSpPr>
        <xdr:cNvPr id="4153" name="Text Box 346">
          <a:extLst>
            <a:ext uri="{FF2B5EF4-FFF2-40B4-BE49-F238E27FC236}">
              <a16:creationId xmlns:a16="http://schemas.microsoft.com/office/drawing/2014/main" id="{18548B85-72BD-42A5-BAAF-422E66671B05}"/>
            </a:ext>
          </a:extLst>
        </xdr:cNvPr>
        <xdr:cNvSpPr txBox="1">
          <a:spLocks noChangeArrowheads="1"/>
        </xdr:cNvSpPr>
      </xdr:nvSpPr>
      <xdr:spPr bwMode="auto">
        <a:xfrm>
          <a:off x="7785100" y="7934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ladi\Desktop\tisk\Vypis_materialu_ATREA_CR_2023.xlsm" TargetMode="External"/><Relationship Id="rId1" Type="http://schemas.openxmlformats.org/officeDocument/2006/relationships/externalLinkPath" Target="/Users/vladi/Desktop/tisk/Vypis_materialu_ATREA_CR_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ATALOG"/>
      <sheetName val="PODRUZNY"/>
      <sheetName val="SOUHRNY"/>
      <sheetName val="R_4"/>
      <sheetName val="R_4_CHF_CHW"/>
      <sheetName val="IZT_U_"/>
      <sheetName val="IZT_U_TCV_T2"/>
      <sheetName val="IZT_U_TCV_TC"/>
      <sheetName val="IZT_U_TCA_3,1"/>
      <sheetName val="VĚTRAČKY"/>
      <sheetName val="data"/>
      <sheetName val="změnový list"/>
      <sheetName val="navod"/>
      <sheetName val="List1"/>
    </sheetNames>
    <sheetDataSet>
      <sheetData sheetId="0">
        <row r="2">
          <cell r="A2" t="str">
            <v>A141303</v>
          </cell>
          <cell r="B2" t="str">
            <v>HYG 6001 - čidlo relativní vlhkosti, prostorové</v>
          </cell>
          <cell r="C2" t="str">
            <v>ks</v>
          </cell>
          <cell r="D2" t="str">
            <v>A142-čidla,termostaty a ovladače</v>
          </cell>
          <cell r="E2">
            <v>2480</v>
          </cell>
          <cell r="F2" t="str">
            <v>NE</v>
          </cell>
          <cell r="G2" t="str">
            <v>A-ADU</v>
          </cell>
        </row>
        <row r="3">
          <cell r="A3" t="str">
            <v>A142203</v>
          </cell>
          <cell r="B3" t="str">
            <v>ADS 120 kanálové čidlo teploty vzduchu</v>
          </cell>
          <cell r="C3" t="str">
            <v>ks</v>
          </cell>
          <cell r="D3" t="str">
            <v>A160-duplex větrací</v>
          </cell>
          <cell r="E3">
            <v>1500</v>
          </cell>
          <cell r="F3" t="str">
            <v>NE</v>
          </cell>
          <cell r="G3" t="str">
            <v>A-ADU</v>
          </cell>
        </row>
        <row r="4">
          <cell r="A4" t="str">
            <v>A142311</v>
          </cell>
          <cell r="B4" t="str">
            <v>ADS SMOKE 24 - čidlo cigaretového kouře, prostorové</v>
          </cell>
          <cell r="C4" t="str">
            <v>ks</v>
          </cell>
          <cell r="D4" t="str">
            <v>A142-čidla,termostaty a ovladače</v>
          </cell>
          <cell r="E4">
            <v>3600</v>
          </cell>
          <cell r="F4" t="str">
            <v>NE</v>
          </cell>
          <cell r="G4" t="str">
            <v>A-ADU</v>
          </cell>
        </row>
        <row r="5">
          <cell r="A5" t="str">
            <v>A142318</v>
          </cell>
          <cell r="B5" t="str">
            <v>ADS RH 24 - čidlo rel. vlhkosti, prostorové</v>
          </cell>
          <cell r="C5" t="str">
            <v>ks</v>
          </cell>
          <cell r="D5" t="str">
            <v>A142-čidla,termostaty a ovladače</v>
          </cell>
          <cell r="E5">
            <v>3000</v>
          </cell>
          <cell r="F5" t="str">
            <v>NE</v>
          </cell>
          <cell r="G5" t="str">
            <v>A-ADU</v>
          </cell>
        </row>
        <row r="6">
          <cell r="A6" t="str">
            <v>A142319</v>
          </cell>
          <cell r="B6" t="str">
            <v>ADS CO2 24 - čidlo CO2, prostorové</v>
          </cell>
          <cell r="C6" t="str">
            <v>ks</v>
          </cell>
          <cell r="D6" t="str">
            <v>A142-čidla,termostaty a ovladače</v>
          </cell>
          <cell r="E6">
            <v>5550</v>
          </cell>
          <cell r="F6" t="str">
            <v>NE</v>
          </cell>
          <cell r="G6" t="str">
            <v>A-ADU</v>
          </cell>
        </row>
        <row r="7">
          <cell r="A7" t="str">
            <v>A142330</v>
          </cell>
          <cell r="B7" t="str">
            <v>ADS CO2 D - čidlo CO2, kanálové</v>
          </cell>
          <cell r="C7" t="str">
            <v>ks</v>
          </cell>
          <cell r="D7" t="str">
            <v>A142-čidla,termostaty a ovladače</v>
          </cell>
          <cell r="E7">
            <v>6700</v>
          </cell>
          <cell r="F7" t="str">
            <v>NE</v>
          </cell>
          <cell r="G7" t="str">
            <v>A-ADU</v>
          </cell>
        </row>
        <row r="8">
          <cell r="A8" t="str">
            <v>A142331</v>
          </cell>
          <cell r="B8" t="str">
            <v>ADS VOC 24 - čidlo kvality vzduchu, prostorové</v>
          </cell>
          <cell r="C8" t="str">
            <v>ks</v>
          </cell>
          <cell r="D8" t="str">
            <v>A142-čidla,termostaty a ovladače</v>
          </cell>
          <cell r="E8">
            <v>4000</v>
          </cell>
          <cell r="F8" t="str">
            <v>NE</v>
          </cell>
          <cell r="G8" t="str">
            <v>A-ADU</v>
          </cell>
        </row>
        <row r="9">
          <cell r="A9" t="str">
            <v>A142332</v>
          </cell>
          <cell r="B9" t="str">
            <v>ADS RH D - čidlo relativní vlhkosti, kanálové</v>
          </cell>
          <cell r="C9" t="str">
            <v>ks</v>
          </cell>
          <cell r="D9" t="str">
            <v>A142-čidla,termostaty a ovladače</v>
          </cell>
          <cell r="E9">
            <v>5300</v>
          </cell>
          <cell r="F9" t="str">
            <v>NE</v>
          </cell>
          <cell r="G9" t="str">
            <v>A-ADU</v>
          </cell>
        </row>
        <row r="10">
          <cell r="A10" t="str">
            <v>A142333</v>
          </cell>
          <cell r="B10" t="str">
            <v>SL2504 - pohybové čidlo</v>
          </cell>
          <cell r="C10" t="str">
            <v>ks</v>
          </cell>
          <cell r="D10" t="str">
            <v>A142-čidla,termostaty a ovladače</v>
          </cell>
          <cell r="E10">
            <v>360</v>
          </cell>
          <cell r="F10" t="str">
            <v>NE</v>
          </cell>
          <cell r="G10" t="str">
            <v>A-ADU</v>
          </cell>
        </row>
        <row r="11">
          <cell r="A11" t="str">
            <v>A144100</v>
          </cell>
          <cell r="B11" t="str">
            <v>Dotykový ovladač CPA -slonová kost</v>
          </cell>
          <cell r="C11" t="str">
            <v>ks</v>
          </cell>
          <cell r="D11" t="str">
            <v>A142-čidla,termostaty a ovladače</v>
          </cell>
          <cell r="E11">
            <v>6150</v>
          </cell>
          <cell r="F11" t="str">
            <v>NE</v>
          </cell>
          <cell r="G11" t="str">
            <v>A-ADU</v>
          </cell>
        </row>
        <row r="12">
          <cell r="A12" t="str">
            <v>A144110</v>
          </cell>
          <cell r="B12" t="str">
            <v>Mechanický ovladač CPB -bílý</v>
          </cell>
          <cell r="C12" t="str">
            <v>ks</v>
          </cell>
          <cell r="D12" t="str">
            <v>A142-čidla,termostaty a ovladače</v>
          </cell>
          <cell r="E12">
            <v>3260</v>
          </cell>
          <cell r="F12" t="str">
            <v>NE</v>
          </cell>
          <cell r="G12" t="str">
            <v>A-ADU</v>
          </cell>
        </row>
        <row r="13">
          <cell r="A13" t="str">
            <v>A145300</v>
          </cell>
          <cell r="B13" t="str">
            <v>aM-IO18 - aMotion Input/Output deska s 18 svorkami</v>
          </cell>
          <cell r="C13" t="str">
            <v>ks</v>
          </cell>
          <cell r="D13" t="str">
            <v>A160-duplex větrací</v>
          </cell>
          <cell r="E13">
            <v>1850</v>
          </cell>
          <cell r="F13" t="str">
            <v>NE</v>
          </cell>
          <cell r="G13" t="str">
            <v>A-ADU</v>
          </cell>
        </row>
        <row r="14">
          <cell r="A14" t="str">
            <v>A145301</v>
          </cell>
          <cell r="B14" t="str">
            <v>aM-IO12 - aMotion Input/Output deska s 12 svorkami</v>
          </cell>
          <cell r="C14" t="str">
            <v>ks</v>
          </cell>
          <cell r="D14" t="str">
            <v>A160-duplex větrací</v>
          </cell>
          <cell r="E14">
            <v>2000</v>
          </cell>
          <cell r="F14" t="str">
            <v>NE</v>
          </cell>
          <cell r="G14" t="str">
            <v>A-ADU</v>
          </cell>
        </row>
        <row r="15">
          <cell r="A15" t="str">
            <v>A145351</v>
          </cell>
          <cell r="B15" t="str">
            <v>aM-XCF - aMotion expandér pro 3 manometry (sběrnice aMBus)</v>
          </cell>
          <cell r="C15" t="str">
            <v>ks</v>
          </cell>
          <cell r="D15" t="str">
            <v>A160-duplex větrací</v>
          </cell>
          <cell r="E15">
            <v>1800</v>
          </cell>
          <cell r="F15" t="str">
            <v>NE</v>
          </cell>
          <cell r="G15" t="str">
            <v>A-ADU</v>
          </cell>
        </row>
        <row r="16">
          <cell r="A16" t="str">
            <v>A145352</v>
          </cell>
          <cell r="B16" t="str">
            <v>aM-XK4 - aMotion expandér pro kuchyně (sběrnice aMBus)</v>
          </cell>
          <cell r="C16" t="str">
            <v>ks</v>
          </cell>
          <cell r="D16" t="str">
            <v>A160-duplex větrací</v>
          </cell>
          <cell r="E16">
            <v>0</v>
          </cell>
          <cell r="F16" t="str">
            <v>NE</v>
          </cell>
          <cell r="G16" t="str">
            <v>A-ADU</v>
          </cell>
        </row>
        <row r="17">
          <cell r="A17" t="str">
            <v>A145353</v>
          </cell>
          <cell r="B17" t="str">
            <v>aM-D4 - aMotion rozšiřující modul pro 4 vstupy 230V</v>
          </cell>
          <cell r="C17" t="str">
            <v>ks</v>
          </cell>
          <cell r="D17" t="str">
            <v>A160-duplex větrací</v>
          </cell>
          <cell r="E17">
            <v>1100</v>
          </cell>
          <cell r="F17" t="str">
            <v>NE</v>
          </cell>
          <cell r="G17" t="str">
            <v>A-ADU</v>
          </cell>
        </row>
        <row r="18">
          <cell r="A18" t="str">
            <v>A145354</v>
          </cell>
          <cell r="B18" t="str">
            <v>aM-XHP - aMotion expandér pro 2-okruhová tepelná čerpadla (sběrnice aMBus)</v>
          </cell>
          <cell r="C18" t="str">
            <v>ks</v>
          </cell>
          <cell r="D18" t="str">
            <v>A160-duplex větrací</v>
          </cell>
          <cell r="E18">
            <v>8300</v>
          </cell>
          <cell r="F18" t="str">
            <v>NE</v>
          </cell>
          <cell r="G18" t="str">
            <v>A-ADU</v>
          </cell>
        </row>
        <row r="19">
          <cell r="A19" t="str">
            <v>A145355</v>
          </cell>
          <cell r="B19" t="str">
            <v>aM-XTZ - aMotion expandér pro topné zdroje (sběrnice aMBus)</v>
          </cell>
          <cell r="C19" t="str">
            <v>ks</v>
          </cell>
          <cell r="D19" t="str">
            <v>A160-duplex větrací</v>
          </cell>
          <cell r="E19">
            <v>0</v>
          </cell>
          <cell r="F19" t="str">
            <v>NE</v>
          </cell>
          <cell r="G19" t="str">
            <v>A-ADU</v>
          </cell>
        </row>
        <row r="20">
          <cell r="A20" t="str">
            <v>A145356</v>
          </cell>
          <cell r="B20" t="str">
            <v>aM-XDR - aMotion expandér (sběrnice aMBus)</v>
          </cell>
          <cell r="C20" t="str">
            <v>ks</v>
          </cell>
          <cell r="D20" t="str">
            <v>A160-duplex větrací</v>
          </cell>
          <cell r="E20">
            <v>1500</v>
          </cell>
          <cell r="F20" t="str">
            <v>NE</v>
          </cell>
          <cell r="G20" t="str">
            <v>A-ADU</v>
          </cell>
        </row>
        <row r="21">
          <cell r="A21" t="str">
            <v>A145500</v>
          </cell>
          <cell r="B21" t="str">
            <v>aTouch 4,3 - ovladač s barevným dotykovým displejem 4,3" (pro regulaci aMotion L, E)</v>
          </cell>
          <cell r="C21" t="str">
            <v>ks</v>
          </cell>
          <cell r="D21" t="str">
            <v>A142-čidla,termostaty a ovladače</v>
          </cell>
          <cell r="E21">
            <v>8450</v>
          </cell>
          <cell r="F21" t="str">
            <v>NE</v>
          </cell>
          <cell r="G21" t="str">
            <v>A-ADU</v>
          </cell>
        </row>
        <row r="22">
          <cell r="A22" t="str">
            <v>A145550</v>
          </cell>
          <cell r="B22" t="str">
            <v>aDot (B) - ovladač designový s displejem - potisk základní - černý (pro regulaci aMotion L, E)</v>
          </cell>
          <cell r="C22" t="str">
            <v>ks</v>
          </cell>
          <cell r="D22" t="str">
            <v>A142-čidla,termostaty a ovladače</v>
          </cell>
          <cell r="E22">
            <v>3400</v>
          </cell>
          <cell r="F22" t="str">
            <v>NE</v>
          </cell>
          <cell r="G22" t="str">
            <v>A-ADU</v>
          </cell>
        </row>
        <row r="23">
          <cell r="A23" t="str">
            <v>A145551</v>
          </cell>
          <cell r="B23" t="str">
            <v>aDot (W) - ovladač designový s displejem - potisk základní - bílý (pro regulaci aMotion L, E)</v>
          </cell>
          <cell r="C23" t="str">
            <v>ks</v>
          </cell>
          <cell r="D23" t="str">
            <v>A142-čidla,termostaty a ovladače</v>
          </cell>
          <cell r="E23">
            <v>3400</v>
          </cell>
          <cell r="F23" t="str">
            <v>NE</v>
          </cell>
          <cell r="G23" t="str">
            <v>A-ADU</v>
          </cell>
        </row>
        <row r="24">
          <cell r="A24" t="str">
            <v>A145600</v>
          </cell>
          <cell r="B24" t="str">
            <v>ANS 100 (prostorové čidlo teploty)</v>
          </cell>
          <cell r="C24" t="str">
            <v>ks</v>
          </cell>
          <cell r="D24" t="str">
            <v>A142-čidla,termostaty a ovladače</v>
          </cell>
          <cell r="E24">
            <v>0</v>
          </cell>
          <cell r="F24" t="str">
            <v>NE</v>
          </cell>
          <cell r="G24" t="str">
            <v>A-ADU</v>
          </cell>
        </row>
        <row r="25">
          <cell r="A25" t="str">
            <v>A145601</v>
          </cell>
          <cell r="B25" t="str">
            <v>ANS 100 ABB (prostorové čidlo teploty, design ABB, bílá barva)</v>
          </cell>
          <cell r="C25" t="str">
            <v>ks</v>
          </cell>
          <cell r="D25" t="str">
            <v>A142-čidla,termostaty a ovladače</v>
          </cell>
          <cell r="E25">
            <v>1180</v>
          </cell>
          <cell r="F25" t="str">
            <v>NE</v>
          </cell>
          <cell r="G25" t="str">
            <v>A-ADU</v>
          </cell>
        </row>
        <row r="26">
          <cell r="A26" t="str">
            <v>A145610</v>
          </cell>
          <cell r="B26" t="str">
            <v>ANS 110 (venkovní čidlo teploty)</v>
          </cell>
          <cell r="C26" t="str">
            <v>ks</v>
          </cell>
          <cell r="D26" t="str">
            <v>A142-čidla,termostaty a ovladače</v>
          </cell>
          <cell r="E26">
            <v>1330</v>
          </cell>
          <cell r="F26" t="str">
            <v>NE</v>
          </cell>
          <cell r="G26" t="str">
            <v>A-ADU</v>
          </cell>
        </row>
        <row r="27">
          <cell r="A27" t="str">
            <v>A145620</v>
          </cell>
          <cell r="B27" t="str">
            <v>ANS 120 (kanálové čidlo teploty)</v>
          </cell>
          <cell r="C27" t="str">
            <v>ks</v>
          </cell>
          <cell r="D27" t="str">
            <v>A142-čidla,termostaty a ovladače</v>
          </cell>
          <cell r="E27">
            <v>1500</v>
          </cell>
          <cell r="F27" t="str">
            <v>NE</v>
          </cell>
          <cell r="G27" t="str">
            <v>A-ADU</v>
          </cell>
        </row>
        <row r="28">
          <cell r="A28" t="str">
            <v>A145699</v>
          </cell>
          <cell r="B28" t="str">
            <v>ANS (čidlo teploty kabelové - nutno upřesnit před objednáním)</v>
          </cell>
          <cell r="C28" t="str">
            <v>ks</v>
          </cell>
          <cell r="D28" t="str">
            <v>A142-čidla,termostaty a ovladače</v>
          </cell>
          <cell r="E28">
            <v>1540</v>
          </cell>
          <cell r="F28" t="str">
            <v>NE</v>
          </cell>
          <cell r="G28" t="str">
            <v>A-ADU</v>
          </cell>
        </row>
        <row r="29">
          <cell r="A29" t="str">
            <v>A150101</v>
          </cell>
          <cell r="B29" t="str">
            <v>EPO-V 125 / 0,9 (elektrický ohřívač vzduchu) - včetně vestavěných spínacích prvků a teplotních ochran</v>
          </cell>
          <cell r="C29" t="str">
            <v>ks</v>
          </cell>
          <cell r="D29" t="str">
            <v>A160-duplex větrací</v>
          </cell>
          <cell r="E29">
            <v>5300</v>
          </cell>
          <cell r="F29" t="str">
            <v>NE</v>
          </cell>
          <cell r="G29" t="str">
            <v>A-ADU</v>
          </cell>
        </row>
        <row r="30">
          <cell r="A30" t="str">
            <v>A150102</v>
          </cell>
          <cell r="B30" t="str">
            <v>EPO-V 160 / 1,5 (elektrický ohřívač vzduchu) - včetně vestavěných spínacích prvků a teplotních ochran</v>
          </cell>
          <cell r="C30" t="str">
            <v>ks</v>
          </cell>
          <cell r="D30" t="str">
            <v>A160-duplex větrací</v>
          </cell>
          <cell r="E30">
            <v>5900</v>
          </cell>
          <cell r="F30" t="str">
            <v>NE</v>
          </cell>
          <cell r="G30" t="str">
            <v>A-ADU</v>
          </cell>
        </row>
        <row r="31">
          <cell r="A31" t="str">
            <v>A150103</v>
          </cell>
          <cell r="B31" t="str">
            <v>EPO-V 200 / 2,1 (elektrický ohřívač vzduchu) - včetně vestavěných spínacích prvků a teplotních ochran</v>
          </cell>
          <cell r="C31" t="str">
            <v>ks</v>
          </cell>
          <cell r="D31" t="str">
            <v>A160-duplex větrací</v>
          </cell>
          <cell r="E31">
            <v>6850</v>
          </cell>
          <cell r="F31" t="str">
            <v>NE</v>
          </cell>
          <cell r="G31" t="str">
            <v>A-ADU</v>
          </cell>
        </row>
        <row r="32">
          <cell r="A32" t="str">
            <v>A150105</v>
          </cell>
          <cell r="B32" t="str">
            <v>EPO-V 250 / 3,0 (elektrický ohřívač vzduchu) - včetně vestavěných spínacích prvků a teplotních ochran</v>
          </cell>
          <cell r="C32" t="str">
            <v>ks</v>
          </cell>
          <cell r="D32" t="str">
            <v>A160-duplex větrací</v>
          </cell>
          <cell r="E32">
            <v>10750</v>
          </cell>
          <cell r="F32" t="str">
            <v>NE</v>
          </cell>
          <cell r="G32" t="str">
            <v>A-ADU</v>
          </cell>
        </row>
        <row r="33">
          <cell r="A33" t="str">
            <v>A150116</v>
          </cell>
          <cell r="B33" t="str">
            <v>EPO-V 250 / 2,0 (elektrický ohřívač vzduchu) - včetně vestavěných spínacích prvků a teplotních ochran</v>
          </cell>
          <cell r="C33" t="str">
            <v>ks</v>
          </cell>
          <cell r="D33" t="str">
            <v>A160-duplex větrací</v>
          </cell>
          <cell r="E33">
            <v>7700</v>
          </cell>
          <cell r="F33" t="str">
            <v>NE</v>
          </cell>
          <cell r="G33" t="str">
            <v>A-ADU</v>
          </cell>
        </row>
        <row r="34">
          <cell r="A34" t="str">
            <v>A160212</v>
          </cell>
          <cell r="B34" t="str">
            <v>TPO 125 EC - THV</v>
          </cell>
          <cell r="C34" t="str">
            <v>ks</v>
          </cell>
          <cell r="D34" t="str">
            <v>A160-duplex větrací</v>
          </cell>
          <cell r="E34">
            <v>12300</v>
          </cell>
          <cell r="F34" t="str">
            <v>NE</v>
          </cell>
          <cell r="G34" t="str">
            <v>A-ADU</v>
          </cell>
        </row>
        <row r="35">
          <cell r="A35" t="str">
            <v>A160213</v>
          </cell>
          <cell r="B35" t="str">
            <v>TPO 160 EC - THV</v>
          </cell>
          <cell r="C35" t="str">
            <v>ks</v>
          </cell>
          <cell r="D35" t="str">
            <v>A160-duplex větrací</v>
          </cell>
          <cell r="E35">
            <v>12400</v>
          </cell>
          <cell r="F35" t="str">
            <v>NE</v>
          </cell>
          <cell r="G35" t="str">
            <v>A-ADU</v>
          </cell>
        </row>
        <row r="36">
          <cell r="A36" t="str">
            <v>A160214</v>
          </cell>
          <cell r="B36" t="str">
            <v>TPO 200 EC - THV</v>
          </cell>
          <cell r="C36" t="str">
            <v>ks</v>
          </cell>
          <cell r="D36" t="str">
            <v>A160-duplex větrací</v>
          </cell>
          <cell r="E36">
            <v>12550</v>
          </cell>
          <cell r="F36" t="str">
            <v>NE</v>
          </cell>
          <cell r="G36" t="str">
            <v>A-ADU</v>
          </cell>
        </row>
        <row r="37">
          <cell r="A37" t="str">
            <v>A160215</v>
          </cell>
          <cell r="B37" t="str">
            <v>TPO 250 EC - THV</v>
          </cell>
          <cell r="C37" t="str">
            <v>ks</v>
          </cell>
          <cell r="D37" t="str">
            <v>A160-duplex větrací</v>
          </cell>
          <cell r="E37">
            <v>12800</v>
          </cell>
          <cell r="F37" t="str">
            <v>NE</v>
          </cell>
          <cell r="G37" t="str">
            <v>A-ADU</v>
          </cell>
        </row>
        <row r="38">
          <cell r="A38" t="str">
            <v>A160500</v>
          </cell>
          <cell r="B38" t="str">
            <v>DUPLEX 170 EC5.CP</v>
          </cell>
          <cell r="C38" t="str">
            <v>ks</v>
          </cell>
          <cell r="D38" t="str">
            <v>A160-duplex větrací</v>
          </cell>
          <cell r="E38">
            <v>44200</v>
          </cell>
          <cell r="F38" t="str">
            <v>NE</v>
          </cell>
          <cell r="G38" t="str">
            <v>A-ADU</v>
          </cell>
        </row>
        <row r="39">
          <cell r="A39" t="str">
            <v>A160501</v>
          </cell>
          <cell r="B39" t="str">
            <v>DUPLEX 370 EC5.CP</v>
          </cell>
          <cell r="C39" t="str">
            <v>ks</v>
          </cell>
          <cell r="D39" t="str">
            <v>A160-duplex větrací</v>
          </cell>
          <cell r="E39">
            <v>48000</v>
          </cell>
          <cell r="F39" t="str">
            <v>NE</v>
          </cell>
          <cell r="G39" t="str">
            <v>A-ADU</v>
          </cell>
        </row>
        <row r="40">
          <cell r="A40" t="str">
            <v>A160502</v>
          </cell>
          <cell r="B40" t="str">
            <v>DUPLEX 570 EC5.CP</v>
          </cell>
          <cell r="C40" t="str">
            <v>ks</v>
          </cell>
          <cell r="D40" t="str">
            <v>A160-duplex větrací</v>
          </cell>
          <cell r="E40">
            <v>58600</v>
          </cell>
          <cell r="F40" t="str">
            <v>NE</v>
          </cell>
          <cell r="G40" t="str">
            <v>A-ADU</v>
          </cell>
        </row>
        <row r="41">
          <cell r="A41" t="str">
            <v>A160503</v>
          </cell>
          <cell r="B41" t="str">
            <v>DUPLEX 280 ECV5.CP</v>
          </cell>
          <cell r="C41" t="str">
            <v>ks</v>
          </cell>
          <cell r="D41" t="str">
            <v>A160-duplex větrací</v>
          </cell>
          <cell r="E41">
            <v>44200</v>
          </cell>
          <cell r="F41" t="str">
            <v>NE</v>
          </cell>
          <cell r="G41" t="str">
            <v>A-ADU</v>
          </cell>
        </row>
        <row r="42">
          <cell r="A42" t="str">
            <v>A160504</v>
          </cell>
          <cell r="B42" t="str">
            <v>DUPLEX 380  ECV5.CP</v>
          </cell>
          <cell r="C42" t="str">
            <v>ks</v>
          </cell>
          <cell r="D42" t="str">
            <v>A160-duplex větrací</v>
          </cell>
          <cell r="E42">
            <v>48000</v>
          </cell>
          <cell r="F42" t="str">
            <v>NE</v>
          </cell>
          <cell r="G42" t="str">
            <v>A-ADU</v>
          </cell>
        </row>
        <row r="43">
          <cell r="A43" t="str">
            <v>A160505</v>
          </cell>
          <cell r="B43" t="str">
            <v>DUPLEX 580  ECV5.CP</v>
          </cell>
          <cell r="C43" t="str">
            <v>ks</v>
          </cell>
          <cell r="D43" t="str">
            <v>A160-duplex větrací</v>
          </cell>
          <cell r="E43">
            <v>58600</v>
          </cell>
          <cell r="F43" t="str">
            <v>NE</v>
          </cell>
          <cell r="G43" t="str">
            <v>A-ADU</v>
          </cell>
        </row>
        <row r="44">
          <cell r="A44" t="str">
            <v>A160510-L</v>
          </cell>
          <cell r="B44" t="str">
            <v>DUPLEX 170 EC5.AM (vč. vestavěné regulace aMotion s internetem)</v>
          </cell>
          <cell r="C44" t="str">
            <v>ks</v>
          </cell>
          <cell r="D44" t="str">
            <v>A160-duplex větrací</v>
          </cell>
          <cell r="E44">
            <v>54500</v>
          </cell>
          <cell r="F44" t="str">
            <v>NE</v>
          </cell>
          <cell r="G44" t="str">
            <v>A-ADU</v>
          </cell>
        </row>
        <row r="45">
          <cell r="A45" t="str">
            <v>A160511-L</v>
          </cell>
          <cell r="B45" t="str">
            <v>DUPLEX 370 EC5.AM (vč. vestavěné regulace aMotion s internetem)</v>
          </cell>
          <cell r="C45" t="str">
            <v>ks</v>
          </cell>
          <cell r="D45" t="str">
            <v>A160-duplex větrací</v>
          </cell>
          <cell r="E45">
            <v>58300</v>
          </cell>
          <cell r="F45" t="str">
            <v>NE</v>
          </cell>
          <cell r="G45" t="str">
            <v>A-ADU</v>
          </cell>
        </row>
        <row r="46">
          <cell r="A46" t="str">
            <v>A160512-L</v>
          </cell>
          <cell r="B46" t="str">
            <v>DUPLEX 570 EC5.AM (vč. vestavěné regulace aMotion s internetem)</v>
          </cell>
          <cell r="C46" t="str">
            <v>ks</v>
          </cell>
          <cell r="D46" t="str">
            <v>A160-duplex větrací</v>
          </cell>
          <cell r="E46">
            <v>68800</v>
          </cell>
          <cell r="F46" t="str">
            <v>NE</v>
          </cell>
          <cell r="G46" t="str">
            <v>A-ADU</v>
          </cell>
        </row>
        <row r="47">
          <cell r="A47" t="str">
            <v>A160513-L</v>
          </cell>
          <cell r="B47" t="str">
            <v>DUPLEX 280 ECV5.AM (vč. vestavěné regulace aMotion s internetem)</v>
          </cell>
          <cell r="C47" t="str">
            <v>ks</v>
          </cell>
          <cell r="D47" t="str">
            <v>A160-duplex větrací</v>
          </cell>
          <cell r="E47">
            <v>54500</v>
          </cell>
          <cell r="F47" t="str">
            <v>NE</v>
          </cell>
          <cell r="G47" t="str">
            <v>A-ADU</v>
          </cell>
        </row>
        <row r="48">
          <cell r="A48" t="str">
            <v>A160514-L</v>
          </cell>
          <cell r="B48" t="str">
            <v>DUPLEX 380 ECV5.AM (vč. vestavěné regulace aMotion s internetem)</v>
          </cell>
          <cell r="C48" t="str">
            <v>ks</v>
          </cell>
          <cell r="D48" t="str">
            <v>A160-duplex větrací</v>
          </cell>
          <cell r="E48">
            <v>58300</v>
          </cell>
          <cell r="F48" t="str">
            <v>NE</v>
          </cell>
          <cell r="G48" t="str">
            <v>A-ADU</v>
          </cell>
        </row>
        <row r="49">
          <cell r="A49" t="str">
            <v>A160515-L</v>
          </cell>
          <cell r="B49" t="str">
            <v>DUPLEX 580 ECV5.AM (vč. vestavěné regulace aMotion s internetem)</v>
          </cell>
          <cell r="C49" t="str">
            <v>ks</v>
          </cell>
          <cell r="D49" t="str">
            <v>A160-duplex větrací</v>
          </cell>
          <cell r="E49">
            <v>68800</v>
          </cell>
          <cell r="F49" t="str">
            <v>NE</v>
          </cell>
          <cell r="G49" t="str">
            <v>A-ADU</v>
          </cell>
        </row>
        <row r="50">
          <cell r="A50" t="str">
            <v>A160520-L</v>
          </cell>
          <cell r="B50" t="str">
            <v>DUPLEX 170 EC5.AM.CF (vč. vestavěné regulace aMotion s internetem a konst. průtokem)</v>
          </cell>
          <cell r="C50" t="str">
            <v>ks</v>
          </cell>
          <cell r="D50" t="str">
            <v>A160-duplex větrací</v>
          </cell>
          <cell r="E50">
            <v>60600</v>
          </cell>
          <cell r="F50" t="str">
            <v>NE</v>
          </cell>
          <cell r="G50" t="str">
            <v>A-ADU</v>
          </cell>
        </row>
        <row r="51">
          <cell r="A51" t="str">
            <v>A160521-L</v>
          </cell>
          <cell r="B51" t="str">
            <v>DUPLEX 370 EC5.AM.CF (vč. vestavěné regulace aMotion s internetem a konst. průtokem)</v>
          </cell>
          <cell r="C51" t="str">
            <v>ks</v>
          </cell>
          <cell r="D51" t="str">
            <v>A160-duplex větrací</v>
          </cell>
          <cell r="E51">
            <v>64500</v>
          </cell>
          <cell r="F51" t="str">
            <v>NE</v>
          </cell>
          <cell r="G51" t="str">
            <v>A-ADU</v>
          </cell>
        </row>
        <row r="52">
          <cell r="A52" t="str">
            <v>A160522-L</v>
          </cell>
          <cell r="B52" t="str">
            <v>DUPLEX 570 EC5.AM.CF (vč. vestavěné regulace aMotion s internetem a konst. průtokem)</v>
          </cell>
          <cell r="C52" t="str">
            <v>ks</v>
          </cell>
          <cell r="D52" t="str">
            <v>A160-duplex větrací</v>
          </cell>
          <cell r="E52">
            <v>75000</v>
          </cell>
          <cell r="F52" t="str">
            <v>NE</v>
          </cell>
          <cell r="G52" t="str">
            <v>A-ADU</v>
          </cell>
        </row>
        <row r="53">
          <cell r="A53" t="str">
            <v>A160523-L</v>
          </cell>
          <cell r="B53" t="str">
            <v>DUPLEX 280 ECV5.AM.CF (vč. vestavěné regulace aMotion s internetem a konst. průtokem)</v>
          </cell>
          <cell r="C53" t="str">
            <v>ks</v>
          </cell>
          <cell r="D53" t="str">
            <v>A160-duplex větrací</v>
          </cell>
          <cell r="E53">
            <v>60600</v>
          </cell>
          <cell r="F53" t="str">
            <v>NE</v>
          </cell>
          <cell r="G53" t="str">
            <v>A-ADU</v>
          </cell>
        </row>
        <row r="54">
          <cell r="A54" t="str">
            <v>A160524-L</v>
          </cell>
          <cell r="B54" t="str">
            <v>DUPLEX 380 ECV5.AM.CF (vč. vestavěné regulace aMotion s internetem a konst. průtokem)</v>
          </cell>
          <cell r="C54" t="str">
            <v>ks</v>
          </cell>
          <cell r="D54" t="str">
            <v>A160-duplex větrací</v>
          </cell>
          <cell r="E54">
            <v>64500</v>
          </cell>
          <cell r="F54" t="str">
            <v>NE</v>
          </cell>
          <cell r="G54" t="str">
            <v>A-ADU</v>
          </cell>
        </row>
        <row r="55">
          <cell r="A55" t="str">
            <v>A160525-L</v>
          </cell>
          <cell r="B55" t="str">
            <v>DUPLEX 580 ECV5.AM.CF (vč. vestavěné regulace aMotion s internetem a konst. průtokem)</v>
          </cell>
          <cell r="C55" t="str">
            <v>ks</v>
          </cell>
          <cell r="D55" t="str">
            <v>A160-duplex větrací</v>
          </cell>
          <cell r="E55">
            <v>75000</v>
          </cell>
          <cell r="F55" t="str">
            <v>NE</v>
          </cell>
          <cell r="G55" t="str">
            <v>A-ADU</v>
          </cell>
        </row>
        <row r="56">
          <cell r="A56" t="str">
            <v>A160530</v>
          </cell>
          <cell r="B56" t="str">
            <v>SB5 - sada Silent blok (4 ks)</v>
          </cell>
          <cell r="C56" t="str">
            <v>ks</v>
          </cell>
          <cell r="D56" t="str">
            <v>R31-závěsný a těs. Mat.</v>
          </cell>
          <cell r="E56">
            <v>145</v>
          </cell>
          <cell r="F56" t="str">
            <v>NE</v>
          </cell>
          <cell r="G56" t="str">
            <v>A-ADU</v>
          </cell>
        </row>
        <row r="57">
          <cell r="A57" t="str">
            <v>A160540</v>
          </cell>
          <cell r="B57" t="str">
            <v>ERV.170 EC5 (Entalpický výměník pro DUPLEX 170 EC5)</v>
          </cell>
          <cell r="C57" t="str">
            <v>ks</v>
          </cell>
          <cell r="D57" t="str">
            <v>A160-duplex větrací</v>
          </cell>
          <cell r="E57">
            <v>17100</v>
          </cell>
          <cell r="F57" t="str">
            <v>NE</v>
          </cell>
          <cell r="G57" t="str">
            <v>A-ADU</v>
          </cell>
        </row>
        <row r="58">
          <cell r="A58" t="str">
            <v>A160541</v>
          </cell>
          <cell r="B58" t="str">
            <v>ERV.370 EC5 (Entalpický výměník pro DUPLEX 370 EC5)</v>
          </cell>
          <cell r="C58" t="str">
            <v>ks</v>
          </cell>
          <cell r="D58" t="str">
            <v>A160-duplex větrací</v>
          </cell>
          <cell r="E58">
            <v>23500</v>
          </cell>
          <cell r="F58" t="str">
            <v>NE</v>
          </cell>
          <cell r="G58" t="str">
            <v>A-ADU</v>
          </cell>
        </row>
        <row r="59">
          <cell r="A59" t="str">
            <v>A160542</v>
          </cell>
          <cell r="B59" t="str">
            <v>ERV.570 EC5 (Entalpický výměník pro DUPLEX 570 EC5)</v>
          </cell>
          <cell r="C59" t="str">
            <v>ks</v>
          </cell>
          <cell r="D59" t="str">
            <v>A160-duplex větrací</v>
          </cell>
          <cell r="E59">
            <v>31900</v>
          </cell>
          <cell r="F59" t="str">
            <v>NE</v>
          </cell>
          <cell r="G59" t="str">
            <v>A-ADU</v>
          </cell>
        </row>
        <row r="60">
          <cell r="A60" t="str">
            <v>A160543</v>
          </cell>
          <cell r="B60" t="str">
            <v>ERV.280 ECV5 (Entalpický výměník pro DUPLEX 280 ECV5)</v>
          </cell>
          <cell r="C60" t="str">
            <v>ks</v>
          </cell>
          <cell r="D60" t="str">
            <v>A160-duplex větrací</v>
          </cell>
          <cell r="E60">
            <v>21100</v>
          </cell>
          <cell r="F60" t="str">
            <v>NE</v>
          </cell>
          <cell r="G60" t="str">
            <v>A-ADU</v>
          </cell>
        </row>
        <row r="61">
          <cell r="A61" t="str">
            <v>A160544</v>
          </cell>
          <cell r="B61" t="str">
            <v>ERV.380 ECV5 (Entalpický výměník pro DUPLEX 380 ECV5)</v>
          </cell>
          <cell r="C61" t="str">
            <v>ks</v>
          </cell>
          <cell r="D61" t="str">
            <v>A160-duplex větrací</v>
          </cell>
          <cell r="E61">
            <v>24700</v>
          </cell>
          <cell r="F61" t="str">
            <v>NE</v>
          </cell>
          <cell r="G61" t="str">
            <v>A-ADU</v>
          </cell>
        </row>
        <row r="62">
          <cell r="A62" t="str">
            <v>A160545</v>
          </cell>
          <cell r="B62" t="str">
            <v>ERV.580 ECV5 (Entalpický výměník pro DUPLEX 580 ECV5)</v>
          </cell>
          <cell r="C62" t="str">
            <v>ks</v>
          </cell>
          <cell r="D62" t="str">
            <v>A160-duplex větrací</v>
          </cell>
          <cell r="E62">
            <v>31900</v>
          </cell>
          <cell r="F62" t="str">
            <v>NE</v>
          </cell>
          <cell r="G62" t="str">
            <v>A-ADU</v>
          </cell>
        </row>
        <row r="63">
          <cell r="A63" t="str">
            <v>A160550</v>
          </cell>
          <cell r="B63" t="str">
            <v>EDO5 - 0,25 - RD5 dohřívač (pro EC5 170)</v>
          </cell>
          <cell r="C63" t="str">
            <v>ks</v>
          </cell>
          <cell r="D63" t="str">
            <v>A160-duplex větrací</v>
          </cell>
          <cell r="E63">
            <v>4350</v>
          </cell>
          <cell r="F63" t="str">
            <v>NE</v>
          </cell>
          <cell r="G63" t="str">
            <v>A-ADU</v>
          </cell>
        </row>
        <row r="64">
          <cell r="A64" t="str">
            <v>A160551</v>
          </cell>
          <cell r="B64" t="str">
            <v>EDO5 - 0,50 - RD5 dohřívač (pro EC5 370; EC5 570)</v>
          </cell>
          <cell r="C64" t="str">
            <v>ks</v>
          </cell>
          <cell r="D64" t="str">
            <v>A160-duplex větrací</v>
          </cell>
          <cell r="E64">
            <v>5400</v>
          </cell>
          <cell r="F64" t="str">
            <v>NE</v>
          </cell>
          <cell r="G64" t="str">
            <v>A-ADU</v>
          </cell>
        </row>
        <row r="65">
          <cell r="A65" t="str">
            <v>A160552</v>
          </cell>
          <cell r="B65" t="str">
            <v>EDO5 - 0,65 - RD5 předehřívač  (pro EC5 170)</v>
          </cell>
          <cell r="C65" t="str">
            <v>ks</v>
          </cell>
          <cell r="D65" t="str">
            <v>A160-duplex větrací</v>
          </cell>
          <cell r="E65">
            <v>5200</v>
          </cell>
          <cell r="F65" t="str">
            <v>NE</v>
          </cell>
          <cell r="G65" t="str">
            <v>A-ADU</v>
          </cell>
        </row>
        <row r="66">
          <cell r="A66" t="str">
            <v>A160553</v>
          </cell>
          <cell r="B66" t="str">
            <v>EDO5 - 0,99 - RD5 předehřívač  (pro EC5 370)</v>
          </cell>
          <cell r="C66" t="str">
            <v>ks</v>
          </cell>
          <cell r="D66" t="str">
            <v>A160-duplex větrací</v>
          </cell>
          <cell r="E66">
            <v>6400</v>
          </cell>
          <cell r="F66" t="str">
            <v>NE</v>
          </cell>
          <cell r="G66" t="str">
            <v>A-ADU</v>
          </cell>
        </row>
        <row r="67">
          <cell r="A67" t="str">
            <v>A160554</v>
          </cell>
          <cell r="B67" t="str">
            <v>EDO5 - 1,30 - RD5 předehřívač  (pro EC5 570)</v>
          </cell>
          <cell r="C67" t="str">
            <v>ks</v>
          </cell>
          <cell r="D67" t="str">
            <v>A160-duplex větrací</v>
          </cell>
          <cell r="E67">
            <v>7450</v>
          </cell>
          <cell r="F67" t="str">
            <v>NE</v>
          </cell>
          <cell r="G67" t="str">
            <v>A-ADU</v>
          </cell>
        </row>
        <row r="68">
          <cell r="A68" t="str">
            <v>A160556</v>
          </cell>
          <cell r="B68" t="str">
            <v>EDO5.V - 0,60 - RD5 dohřívač (pro ECV5 280, 380; 580)</v>
          </cell>
          <cell r="C68" t="str">
            <v>ks</v>
          </cell>
          <cell r="D68" t="str">
            <v>A160-duplex větrací</v>
          </cell>
          <cell r="E68">
            <v>5400</v>
          </cell>
          <cell r="F68" t="str">
            <v>NE</v>
          </cell>
          <cell r="G68" t="str">
            <v>A-ADU</v>
          </cell>
        </row>
        <row r="69">
          <cell r="A69" t="str">
            <v>A160557</v>
          </cell>
          <cell r="B69" t="str">
            <v>EDO5.V - 0,65 - RD5 předehřívač  (pro ECV5 280)</v>
          </cell>
          <cell r="C69" t="str">
            <v>ks</v>
          </cell>
          <cell r="D69" t="str">
            <v>A160-duplex větrací</v>
          </cell>
          <cell r="E69">
            <v>5200</v>
          </cell>
          <cell r="F69" t="str">
            <v>NE</v>
          </cell>
          <cell r="G69" t="str">
            <v>A-ADU</v>
          </cell>
        </row>
        <row r="70">
          <cell r="A70" t="str">
            <v>A160558</v>
          </cell>
          <cell r="B70" t="str">
            <v>EDO5.V - 0,99 - RD5 předehřívač  (pro ECV5 380)</v>
          </cell>
          <cell r="C70" t="str">
            <v>ks</v>
          </cell>
          <cell r="D70" t="str">
            <v>A160-duplex větrací</v>
          </cell>
          <cell r="E70">
            <v>6400</v>
          </cell>
          <cell r="F70" t="str">
            <v>NE</v>
          </cell>
          <cell r="G70" t="str">
            <v>A-ADU</v>
          </cell>
        </row>
        <row r="71">
          <cell r="A71" t="str">
            <v>A160559</v>
          </cell>
          <cell r="B71" t="str">
            <v>EDO5.V - 1,30 - RD5 předehřívač (pro ECV5 580)</v>
          </cell>
          <cell r="C71" t="str">
            <v>ks</v>
          </cell>
          <cell r="D71" t="str">
            <v>A160-duplex větrací</v>
          </cell>
          <cell r="E71">
            <v>7450</v>
          </cell>
          <cell r="F71" t="str">
            <v>NE</v>
          </cell>
          <cell r="G71" t="str">
            <v>A-ADU</v>
          </cell>
        </row>
        <row r="72">
          <cell r="A72" t="str">
            <v>A160560</v>
          </cell>
          <cell r="B72" t="str">
            <v>EDO5 - 0,25 - CP dohřívač (pro EC5 170)</v>
          </cell>
          <cell r="C72" t="str">
            <v>ks</v>
          </cell>
          <cell r="D72" t="str">
            <v>A160-duplex větrací</v>
          </cell>
          <cell r="E72">
            <v>5800</v>
          </cell>
          <cell r="F72" t="str">
            <v>NE</v>
          </cell>
          <cell r="G72" t="str">
            <v>A-ADU</v>
          </cell>
        </row>
        <row r="73">
          <cell r="A73" t="str">
            <v>A160561</v>
          </cell>
          <cell r="B73" t="str">
            <v>EDO5 - 0,50 - CP dohřívač (pro EC5 370; EC5 570)</v>
          </cell>
          <cell r="C73" t="str">
            <v>ks</v>
          </cell>
          <cell r="D73" t="str">
            <v>A160-duplex větrací</v>
          </cell>
          <cell r="E73">
            <v>6850</v>
          </cell>
          <cell r="F73" t="str">
            <v>NE</v>
          </cell>
          <cell r="G73" t="str">
            <v>A-ADU</v>
          </cell>
        </row>
        <row r="74">
          <cell r="A74" t="str">
            <v>A160562</v>
          </cell>
          <cell r="B74" t="str">
            <v>EDO5 - 0,65 - CP předehřívač (pro EC5 170)</v>
          </cell>
          <cell r="C74" t="str">
            <v>ks</v>
          </cell>
          <cell r="D74" t="str">
            <v>A160-duplex větrací</v>
          </cell>
          <cell r="E74">
            <v>6650</v>
          </cell>
          <cell r="F74" t="str">
            <v>NE</v>
          </cell>
          <cell r="G74" t="str">
            <v>A-ADU</v>
          </cell>
        </row>
        <row r="75">
          <cell r="A75" t="str">
            <v>A160563</v>
          </cell>
          <cell r="B75" t="str">
            <v>EDO5 - 0,99 - CP  předehřívač (pro EC5 370)</v>
          </cell>
          <cell r="C75" t="str">
            <v>ks</v>
          </cell>
          <cell r="D75" t="str">
            <v>A160-duplex větrací</v>
          </cell>
          <cell r="E75">
            <v>7850</v>
          </cell>
          <cell r="F75" t="str">
            <v>NE</v>
          </cell>
          <cell r="G75" t="str">
            <v>A-ADU</v>
          </cell>
        </row>
        <row r="76">
          <cell r="A76" t="str">
            <v>A160564</v>
          </cell>
          <cell r="B76" t="str">
            <v>EDO5 - 1,30 - CP  předehřívač (pro EC5 570)</v>
          </cell>
          <cell r="C76" t="str">
            <v>ks</v>
          </cell>
          <cell r="D76" t="str">
            <v>A160-duplex větrací</v>
          </cell>
          <cell r="E76">
            <v>8850</v>
          </cell>
          <cell r="F76" t="str">
            <v>NE</v>
          </cell>
          <cell r="G76" t="str">
            <v>A-ADU</v>
          </cell>
        </row>
        <row r="77">
          <cell r="A77" t="str">
            <v>A160566</v>
          </cell>
          <cell r="B77" t="str">
            <v>EDO5.V - 0,60 - CP  dohřívač (pro ECV5 280, 380; 580)</v>
          </cell>
          <cell r="C77" t="str">
            <v>ks</v>
          </cell>
          <cell r="D77" t="str">
            <v>A160-duplex větrací</v>
          </cell>
          <cell r="E77">
            <v>6850</v>
          </cell>
          <cell r="F77" t="str">
            <v>NE</v>
          </cell>
          <cell r="G77" t="str">
            <v>A-ADU</v>
          </cell>
        </row>
        <row r="78">
          <cell r="A78" t="str">
            <v>A160567</v>
          </cell>
          <cell r="B78" t="str">
            <v>EDO5.V - 0,65 - CP  předehřívač (pro ECV5 280)</v>
          </cell>
          <cell r="C78" t="str">
            <v>ks</v>
          </cell>
          <cell r="D78" t="str">
            <v>A160-duplex větrací</v>
          </cell>
          <cell r="E78">
            <v>6650</v>
          </cell>
          <cell r="F78" t="str">
            <v>NE</v>
          </cell>
          <cell r="G78" t="str">
            <v>A-ADU</v>
          </cell>
        </row>
        <row r="79">
          <cell r="A79" t="str">
            <v>A160568</v>
          </cell>
          <cell r="B79" t="str">
            <v>EDO5.V - 0,99 - CP předehřívač (pro ECV5 380)</v>
          </cell>
          <cell r="C79" t="str">
            <v>ks</v>
          </cell>
          <cell r="D79" t="str">
            <v>A160-duplex větrací</v>
          </cell>
          <cell r="E79">
            <v>7850</v>
          </cell>
          <cell r="F79" t="str">
            <v>NE</v>
          </cell>
          <cell r="G79" t="str">
            <v>A-ADU</v>
          </cell>
        </row>
        <row r="80">
          <cell r="A80" t="str">
            <v>A160569</v>
          </cell>
          <cell r="B80" t="str">
            <v>EDO5.V - 1,30 - CP předehřívač (pro ECV5 580)</v>
          </cell>
          <cell r="C80" t="str">
            <v>ks</v>
          </cell>
          <cell r="D80" t="str">
            <v>A160-duplex větrací</v>
          </cell>
          <cell r="E80">
            <v>8850</v>
          </cell>
          <cell r="F80" t="str">
            <v>NE</v>
          </cell>
          <cell r="G80" t="str">
            <v>A-ADU</v>
          </cell>
        </row>
        <row r="81">
          <cell r="A81" t="str">
            <v>A160570</v>
          </cell>
          <cell r="B81" t="str">
            <v>DUPLEX 170 EC5-E.CP (vč. vestavěné regulace CP)</v>
          </cell>
          <cell r="C81" t="str">
            <v>ks</v>
          </cell>
          <cell r="D81" t="str">
            <v>A160-duplex větrací</v>
          </cell>
          <cell r="E81">
            <v>58800</v>
          </cell>
          <cell r="F81" t="str">
            <v>NE</v>
          </cell>
          <cell r="G81" t="str">
            <v>A-ADU</v>
          </cell>
        </row>
        <row r="82">
          <cell r="A82" t="str">
            <v>A160571</v>
          </cell>
          <cell r="B82" t="str">
            <v>DUPLEX 370 EC5-E.CP (vč. vestavěné regulace CP)</v>
          </cell>
          <cell r="C82" t="str">
            <v>ks</v>
          </cell>
          <cell r="D82" t="str">
            <v>A160-duplex větrací</v>
          </cell>
          <cell r="E82">
            <v>66700</v>
          </cell>
          <cell r="F82" t="str">
            <v>NE</v>
          </cell>
          <cell r="G82" t="str">
            <v>A-ADU</v>
          </cell>
        </row>
        <row r="83">
          <cell r="A83" t="str">
            <v>A160572</v>
          </cell>
          <cell r="B83" t="str">
            <v>DUPLEX 570 EC5-E.CP (vč. vestavěné regulace CP)</v>
          </cell>
          <cell r="C83" t="str">
            <v>ks</v>
          </cell>
          <cell r="D83" t="str">
            <v>A160-duplex větrací</v>
          </cell>
          <cell r="E83">
            <v>83300</v>
          </cell>
          <cell r="F83" t="str">
            <v>NE</v>
          </cell>
          <cell r="G83" t="str">
            <v>A-ADU</v>
          </cell>
        </row>
        <row r="84">
          <cell r="A84" t="str">
            <v>A160573</v>
          </cell>
          <cell r="B84" t="str">
            <v>DUPLEX 280 ECV5-E.CP (vč. vestavěné regulace CP)</v>
          </cell>
          <cell r="C84" t="str">
            <v>ks</v>
          </cell>
          <cell r="D84" t="str">
            <v>A160-duplex větrací</v>
          </cell>
          <cell r="E84">
            <v>61700</v>
          </cell>
          <cell r="F84" t="str">
            <v>NE</v>
          </cell>
          <cell r="G84" t="str">
            <v>A-ADU</v>
          </cell>
        </row>
        <row r="85">
          <cell r="A85" t="str">
            <v>A160574</v>
          </cell>
          <cell r="B85" t="str">
            <v>DUPLEX 380 ECV5-E.CP (vč. vestavěné regulace CP)</v>
          </cell>
          <cell r="C85" t="str">
            <v>ks</v>
          </cell>
          <cell r="D85" t="str">
            <v>A160-duplex větrací</v>
          </cell>
          <cell r="E85">
            <v>67400</v>
          </cell>
          <cell r="F85" t="str">
            <v>NE</v>
          </cell>
          <cell r="G85" t="str">
            <v>A-ADU</v>
          </cell>
        </row>
        <row r="86">
          <cell r="A86" t="str">
            <v>A160575</v>
          </cell>
          <cell r="B86" t="str">
            <v>DUPLEX 580 ECV5-E.CP (vč. vestavěné regulace CP)</v>
          </cell>
          <cell r="C86" t="str">
            <v>ks</v>
          </cell>
          <cell r="D86" t="str">
            <v>A160-duplex větrací</v>
          </cell>
          <cell r="E86">
            <v>83300</v>
          </cell>
          <cell r="F86" t="str">
            <v>NE</v>
          </cell>
          <cell r="G86" t="str">
            <v>A-ADU</v>
          </cell>
        </row>
        <row r="87">
          <cell r="A87" t="str">
            <v>A160580-L</v>
          </cell>
          <cell r="B87" t="str">
            <v>DUPLEX 170 EC5-E.aM (vč. vestavěné regulace aMotion s internetem)</v>
          </cell>
          <cell r="C87" t="str">
            <v>ks</v>
          </cell>
          <cell r="D87" t="str">
            <v>A160-duplex větrací</v>
          </cell>
          <cell r="E87">
            <v>69100</v>
          </cell>
          <cell r="F87" t="str">
            <v>NE</v>
          </cell>
          <cell r="G87" t="str">
            <v>A-ADU</v>
          </cell>
        </row>
        <row r="88">
          <cell r="A88" t="str">
            <v>A160581-L</v>
          </cell>
          <cell r="B88" t="str">
            <v>DUPLEX 370 EC5-E..aM (vč. vestavěné regulace aMotion s internetem)</v>
          </cell>
          <cell r="C88" t="str">
            <v>ks</v>
          </cell>
          <cell r="D88" t="str">
            <v>A160-duplex větrací</v>
          </cell>
          <cell r="E88">
            <v>77000</v>
          </cell>
          <cell r="F88" t="str">
            <v>NE</v>
          </cell>
          <cell r="G88" t="str">
            <v>A-ADU</v>
          </cell>
        </row>
        <row r="89">
          <cell r="A89" t="str">
            <v>A160582-L</v>
          </cell>
          <cell r="B89" t="str">
            <v>DUPLEX 570 EC5-E.aM (vč. vestavěné regulace aMotion s internetem)</v>
          </cell>
          <cell r="C89" t="str">
            <v>ks</v>
          </cell>
          <cell r="D89" t="str">
            <v>A160-duplex větrací</v>
          </cell>
          <cell r="E89">
            <v>93500</v>
          </cell>
          <cell r="F89" t="str">
            <v>NE</v>
          </cell>
          <cell r="G89" t="str">
            <v>A-ADU</v>
          </cell>
        </row>
        <row r="90">
          <cell r="A90" t="str">
            <v>A160583-L</v>
          </cell>
          <cell r="B90" t="str">
            <v>DUPLEX 280 ECV5-E.aM (vč. vestavěné regulace aMotion s internetem)</v>
          </cell>
          <cell r="C90" t="str">
            <v>ks</v>
          </cell>
          <cell r="D90" t="str">
            <v>A160-duplex větrací</v>
          </cell>
          <cell r="E90">
            <v>72000</v>
          </cell>
          <cell r="F90" t="str">
            <v>NE</v>
          </cell>
          <cell r="G90" t="str">
            <v>A-ADU</v>
          </cell>
        </row>
        <row r="91">
          <cell r="A91" t="str">
            <v>A160584-L</v>
          </cell>
          <cell r="B91" t="str">
            <v>DUPLEX 380 ECV5-E.aM (vč. vestavěné regulace aMotion s internetem)</v>
          </cell>
          <cell r="C91" t="str">
            <v>ks</v>
          </cell>
          <cell r="D91" t="str">
            <v>A160-duplex větrací</v>
          </cell>
          <cell r="E91">
            <v>77800</v>
          </cell>
          <cell r="F91" t="str">
            <v>NE</v>
          </cell>
          <cell r="G91" t="str">
            <v>A-ADU</v>
          </cell>
        </row>
        <row r="92">
          <cell r="A92" t="str">
            <v>A160585-L</v>
          </cell>
          <cell r="B92" t="str">
            <v>DUPLEX 580 ECV5-E.aM (vč. vestavěné regulace aMotion s internetem)</v>
          </cell>
          <cell r="C92" t="str">
            <v>ks</v>
          </cell>
          <cell r="D92" t="str">
            <v>A160-duplex větrací</v>
          </cell>
          <cell r="E92">
            <v>93500</v>
          </cell>
          <cell r="F92" t="str">
            <v>NE</v>
          </cell>
          <cell r="G92" t="str">
            <v>A-ADU</v>
          </cell>
        </row>
        <row r="93">
          <cell r="A93" t="str">
            <v>A160590-L</v>
          </cell>
          <cell r="B93" t="str">
            <v>DUPLEX 170 EC5-E.AM.CF (vč. vestavěné regulace aMotion s internetem a konst. průtokem)</v>
          </cell>
          <cell r="C93" t="str">
            <v>ks</v>
          </cell>
          <cell r="D93" t="str">
            <v>A160-duplex větrací</v>
          </cell>
          <cell r="E93">
            <v>75200</v>
          </cell>
          <cell r="F93" t="str">
            <v>NE</v>
          </cell>
          <cell r="G93" t="str">
            <v>A-ADU</v>
          </cell>
        </row>
        <row r="94">
          <cell r="A94" t="str">
            <v>A160591-L</v>
          </cell>
          <cell r="B94" t="str">
            <v>DUPLEX 370 EC5-E.AM.CF (vč. vestavěné regulace aMotion s internetem a konst. průtokem)</v>
          </cell>
          <cell r="C94" t="str">
            <v>ks</v>
          </cell>
          <cell r="D94" t="str">
            <v>A160-duplex větrací</v>
          </cell>
          <cell r="E94">
            <v>83200</v>
          </cell>
          <cell r="F94" t="str">
            <v>NE</v>
          </cell>
          <cell r="G94" t="str">
            <v>A-ADU</v>
          </cell>
        </row>
        <row r="95">
          <cell r="A95" t="str">
            <v>A160592-L</v>
          </cell>
          <cell r="B95" t="str">
            <v>DUPLEX 570 EC5-E.AM.CF (vč. vestavěné regulace aMotion s internetem a konst. průtokem)</v>
          </cell>
          <cell r="C95" t="str">
            <v>ks</v>
          </cell>
          <cell r="D95" t="str">
            <v>A160-duplex větrací</v>
          </cell>
          <cell r="E95">
            <v>99700</v>
          </cell>
          <cell r="F95" t="str">
            <v>NE</v>
          </cell>
          <cell r="G95" t="str">
            <v>A-ADU</v>
          </cell>
        </row>
        <row r="96">
          <cell r="A96" t="str">
            <v>A160593-L</v>
          </cell>
          <cell r="B96" t="str">
            <v>DUPLEX 280 ECV5-E.AM.CF (vč. vestavěné regulace aMotion s internetem a konst. průtokem)</v>
          </cell>
          <cell r="C96" t="str">
            <v>ks</v>
          </cell>
          <cell r="D96" t="str">
            <v>A160-duplex větrací</v>
          </cell>
          <cell r="E96">
            <v>78100</v>
          </cell>
          <cell r="F96" t="str">
            <v>NE</v>
          </cell>
          <cell r="G96" t="str">
            <v>A-ADU</v>
          </cell>
        </row>
        <row r="97">
          <cell r="A97" t="str">
            <v>A160594-L</v>
          </cell>
          <cell r="B97" t="str">
            <v>DUPLEX 380 ECV5-E.AM.CF (vč. vestavěné regulace aMotion s internetem a konst. průtokem)</v>
          </cell>
          <cell r="C97" t="str">
            <v>ks</v>
          </cell>
          <cell r="D97" t="str">
            <v>A160-duplex větrací</v>
          </cell>
          <cell r="E97">
            <v>83900</v>
          </cell>
          <cell r="F97" t="str">
            <v>NE</v>
          </cell>
          <cell r="G97" t="str">
            <v>A-ADU</v>
          </cell>
        </row>
        <row r="98">
          <cell r="A98" t="str">
            <v>A160595-L</v>
          </cell>
          <cell r="B98" t="str">
            <v>DUPLEX 580 ECV5-E.AM.CF (vč. vestavěné regulace aMotion s internetem a konst. průtokem)</v>
          </cell>
          <cell r="C98" t="str">
            <v>ks</v>
          </cell>
          <cell r="D98" t="str">
            <v>A160-duplex větrací</v>
          </cell>
          <cell r="E98">
            <v>99700</v>
          </cell>
          <cell r="F98" t="str">
            <v>NE</v>
          </cell>
          <cell r="G98" t="str">
            <v>A-ADU</v>
          </cell>
        </row>
        <row r="99">
          <cell r="A99" t="str">
            <v>A160965</v>
          </cell>
          <cell r="B99" t="str">
            <v>FK 170 EC5 - G4 (1 ks)</v>
          </cell>
          <cell r="C99" t="str">
            <v>ks</v>
          </cell>
          <cell r="D99" t="str">
            <v>A170-filtry</v>
          </cell>
          <cell r="E99">
            <v>310</v>
          </cell>
          <cell r="F99" t="str">
            <v>NE</v>
          </cell>
          <cell r="G99" t="str">
            <v>A-ADU</v>
          </cell>
        </row>
        <row r="100">
          <cell r="A100" t="str">
            <v>A160966</v>
          </cell>
          <cell r="B100" t="str">
            <v>FK 370 EC5 - G4 (1 ks)</v>
          </cell>
          <cell r="C100" t="str">
            <v>ks</v>
          </cell>
          <cell r="D100" t="str">
            <v>A170-filtry</v>
          </cell>
          <cell r="E100">
            <v>330</v>
          </cell>
          <cell r="F100" t="str">
            <v>NE</v>
          </cell>
          <cell r="G100" t="str">
            <v>A-ADU</v>
          </cell>
        </row>
        <row r="101">
          <cell r="A101" t="str">
            <v>A160967</v>
          </cell>
          <cell r="B101" t="str">
            <v>FK 570 EC5 - G4 (1 ks)</v>
          </cell>
          <cell r="C101" t="str">
            <v>ks</v>
          </cell>
          <cell r="D101" t="str">
            <v>A170-filtry</v>
          </cell>
          <cell r="E101">
            <v>340</v>
          </cell>
          <cell r="F101" t="str">
            <v>NE</v>
          </cell>
          <cell r="G101" t="str">
            <v>A-ADU</v>
          </cell>
        </row>
        <row r="102">
          <cell r="A102" t="str">
            <v>A160968</v>
          </cell>
          <cell r="B102" t="str">
            <v>FK 170 EC5 - F7 (1 ks)</v>
          </cell>
          <cell r="C102" t="str">
            <v>ks</v>
          </cell>
          <cell r="D102" t="str">
            <v>A170-filtry</v>
          </cell>
          <cell r="E102">
            <v>330</v>
          </cell>
          <cell r="F102" t="str">
            <v>NE</v>
          </cell>
          <cell r="G102" t="str">
            <v>A-ADU</v>
          </cell>
        </row>
        <row r="103">
          <cell r="A103" t="str">
            <v>A160969</v>
          </cell>
          <cell r="B103" t="str">
            <v>FK 370 EC5 - F7 (1 ks)</v>
          </cell>
          <cell r="C103" t="str">
            <v>ks</v>
          </cell>
          <cell r="D103" t="str">
            <v>A170-filtry</v>
          </cell>
          <cell r="E103">
            <v>370</v>
          </cell>
          <cell r="F103" t="str">
            <v>NE</v>
          </cell>
          <cell r="G103" t="str">
            <v>A-ADU</v>
          </cell>
        </row>
        <row r="104">
          <cell r="A104" t="str">
            <v>A160970</v>
          </cell>
          <cell r="B104" t="str">
            <v>FK 570 EC5 - F7 (1 ks)</v>
          </cell>
          <cell r="C104" t="str">
            <v>ks</v>
          </cell>
          <cell r="D104" t="str">
            <v>A170-filtry</v>
          </cell>
          <cell r="E104">
            <v>390</v>
          </cell>
          <cell r="F104" t="str">
            <v>NE</v>
          </cell>
          <cell r="G104" t="str">
            <v>A-ADU</v>
          </cell>
        </row>
        <row r="105">
          <cell r="A105" t="str">
            <v>A160971</v>
          </cell>
          <cell r="B105" t="str">
            <v>FK 280, 380 ECV5 - G4 (1 ks)</v>
          </cell>
          <cell r="C105" t="str">
            <v>ks</v>
          </cell>
          <cell r="D105" t="str">
            <v>A170-filtry</v>
          </cell>
          <cell r="E105">
            <v>300</v>
          </cell>
          <cell r="F105" t="str">
            <v>NE</v>
          </cell>
          <cell r="G105" t="str">
            <v>A-ADU</v>
          </cell>
        </row>
        <row r="106">
          <cell r="A106" t="str">
            <v>A160972</v>
          </cell>
          <cell r="B106" t="str">
            <v>FK 580 ECV5 - G4 (1 ks)</v>
          </cell>
          <cell r="C106" t="str">
            <v>ks</v>
          </cell>
          <cell r="D106" t="str">
            <v>A170-filtry</v>
          </cell>
          <cell r="E106">
            <v>310</v>
          </cell>
          <cell r="F106" t="str">
            <v>NE</v>
          </cell>
          <cell r="G106" t="str">
            <v>A-ADU</v>
          </cell>
        </row>
        <row r="107">
          <cell r="A107" t="str">
            <v>A160973</v>
          </cell>
          <cell r="B107" t="str">
            <v>FK 280, 380 ECV5 - F7 (1 ks)</v>
          </cell>
          <cell r="C107" t="str">
            <v>ks</v>
          </cell>
          <cell r="D107" t="str">
            <v>A170-filtry</v>
          </cell>
          <cell r="E107">
            <v>310</v>
          </cell>
          <cell r="F107" t="str">
            <v>NE</v>
          </cell>
          <cell r="G107" t="str">
            <v>A-ADU</v>
          </cell>
        </row>
        <row r="108">
          <cell r="A108" t="str">
            <v>A160974</v>
          </cell>
          <cell r="B108" t="str">
            <v>FK 580 ECV5 - F7 (1 ks)</v>
          </cell>
          <cell r="C108" t="str">
            <v>ks</v>
          </cell>
          <cell r="D108" t="str">
            <v>A170-filtry</v>
          </cell>
          <cell r="E108">
            <v>360</v>
          </cell>
          <cell r="F108" t="str">
            <v>NE</v>
          </cell>
          <cell r="G108" t="str">
            <v>A-ADU</v>
          </cell>
        </row>
        <row r="109">
          <cell r="A109" t="str">
            <v>A160975</v>
          </cell>
          <cell r="B109" t="str">
            <v>FT 170 EC5 - G4 (10 ks)</v>
          </cell>
          <cell r="C109" t="str">
            <v>bal</v>
          </cell>
          <cell r="D109" t="str">
            <v>A170-filtry</v>
          </cell>
          <cell r="E109">
            <v>170</v>
          </cell>
          <cell r="F109" t="str">
            <v>NE</v>
          </cell>
          <cell r="G109" t="str">
            <v>A-ADU</v>
          </cell>
        </row>
        <row r="110">
          <cell r="A110" t="str">
            <v>A160976</v>
          </cell>
          <cell r="B110" t="str">
            <v>FT 370 EC5 - G4 (10 ks)</v>
          </cell>
          <cell r="C110" t="str">
            <v>bal</v>
          </cell>
          <cell r="D110" t="str">
            <v>A170-filtry</v>
          </cell>
          <cell r="E110">
            <v>250</v>
          </cell>
          <cell r="F110" t="str">
            <v>NE</v>
          </cell>
          <cell r="G110" t="str">
            <v>A-ADU</v>
          </cell>
        </row>
        <row r="111">
          <cell r="A111" t="str">
            <v>A160977</v>
          </cell>
          <cell r="B111" t="str">
            <v>FT 570 EC5 - G4 (10 ks)</v>
          </cell>
          <cell r="C111" t="str">
            <v>bal</v>
          </cell>
          <cell r="D111" t="str">
            <v>A170-filtry</v>
          </cell>
          <cell r="E111">
            <v>280</v>
          </cell>
          <cell r="F111" t="str">
            <v>NE</v>
          </cell>
          <cell r="G111" t="str">
            <v>A-ADU</v>
          </cell>
        </row>
        <row r="112">
          <cell r="A112" t="str">
            <v>A160978</v>
          </cell>
          <cell r="B112" t="str">
            <v>FT 170 EC5 - F7 (10 ks)</v>
          </cell>
          <cell r="C112" t="str">
            <v>bal</v>
          </cell>
          <cell r="D112" t="str">
            <v>A170-filtry</v>
          </cell>
          <cell r="E112">
            <v>270</v>
          </cell>
          <cell r="F112" t="str">
            <v>NE</v>
          </cell>
          <cell r="G112" t="str">
            <v>A-ADU</v>
          </cell>
        </row>
        <row r="113">
          <cell r="A113" t="str">
            <v>A160979</v>
          </cell>
          <cell r="B113" t="str">
            <v>FT 370 EC5 - F7 (10 ks)</v>
          </cell>
          <cell r="C113" t="str">
            <v>bal</v>
          </cell>
          <cell r="D113" t="str">
            <v>A170-filtry</v>
          </cell>
          <cell r="E113">
            <v>410</v>
          </cell>
          <cell r="F113" t="str">
            <v>NE</v>
          </cell>
          <cell r="G113" t="str">
            <v>A-ADU</v>
          </cell>
        </row>
        <row r="114">
          <cell r="A114" t="str">
            <v>A160980</v>
          </cell>
          <cell r="B114" t="str">
            <v>FT 570 EC5 - F7 (10 ks)</v>
          </cell>
          <cell r="C114" t="str">
            <v>bal</v>
          </cell>
          <cell r="D114" t="str">
            <v>A170-filtry</v>
          </cell>
          <cell r="E114">
            <v>450</v>
          </cell>
          <cell r="F114" t="str">
            <v>NE</v>
          </cell>
          <cell r="G114" t="str">
            <v>A-ADU</v>
          </cell>
        </row>
        <row r="115">
          <cell r="A115" t="str">
            <v>A160981</v>
          </cell>
          <cell r="B115" t="str">
            <v>FT 280, 380 ECV5 - G4 (10 ks)</v>
          </cell>
          <cell r="C115" t="str">
            <v>bal</v>
          </cell>
          <cell r="D115" t="str">
            <v>A170-filtry</v>
          </cell>
          <cell r="E115">
            <v>160</v>
          </cell>
          <cell r="F115" t="str">
            <v>NE</v>
          </cell>
          <cell r="G115" t="str">
            <v>A-ADU</v>
          </cell>
        </row>
        <row r="116">
          <cell r="A116" t="str">
            <v>A160982</v>
          </cell>
          <cell r="B116" t="str">
            <v>FT 580 ECV5 - G4 (10 ks)</v>
          </cell>
          <cell r="C116" t="str">
            <v>bal</v>
          </cell>
          <cell r="D116" t="str">
            <v>A170-filtry</v>
          </cell>
          <cell r="E116">
            <v>190</v>
          </cell>
          <cell r="F116" t="str">
            <v>NE</v>
          </cell>
          <cell r="G116" t="str">
            <v>A-ADU</v>
          </cell>
        </row>
        <row r="117">
          <cell r="A117" t="str">
            <v>A160983</v>
          </cell>
          <cell r="B117" t="str">
            <v>FT 280, 380 ECV5 - F7 (10 ks)</v>
          </cell>
          <cell r="C117" t="str">
            <v>bal</v>
          </cell>
          <cell r="D117" t="str">
            <v>A170-filtry</v>
          </cell>
          <cell r="E117">
            <v>230</v>
          </cell>
          <cell r="F117" t="str">
            <v>NE</v>
          </cell>
          <cell r="G117" t="str">
            <v>A-ADU</v>
          </cell>
        </row>
        <row r="118">
          <cell r="A118" t="str">
            <v>A160984</v>
          </cell>
          <cell r="B118" t="str">
            <v>FT 580 ECV5 - F7 (10 ks)</v>
          </cell>
          <cell r="C118" t="str">
            <v>bal</v>
          </cell>
          <cell r="D118" t="str">
            <v>A170-filtry</v>
          </cell>
          <cell r="E118">
            <v>300</v>
          </cell>
          <cell r="F118" t="str">
            <v>NE</v>
          </cell>
          <cell r="G118" t="str">
            <v>A-ADU</v>
          </cell>
        </row>
        <row r="119">
          <cell r="A119" t="str">
            <v>A161110</v>
          </cell>
          <cell r="B119" t="str">
            <v>CPA-WH (náhradní kryt, barva bílá)</v>
          </cell>
          <cell r="C119" t="str">
            <v>ks</v>
          </cell>
          <cell r="D119" t="str">
            <v>A142-čidla,termostaty a ovladače</v>
          </cell>
          <cell r="E119">
            <v>325</v>
          </cell>
          <cell r="F119" t="str">
            <v>NE</v>
          </cell>
          <cell r="G119" t="str">
            <v>A-ADU</v>
          </cell>
        </row>
        <row r="120">
          <cell r="A120" t="str">
            <v>A161111</v>
          </cell>
          <cell r="B120" t="str">
            <v>CPA-GR (náhradní kryt, barva šedá)</v>
          </cell>
          <cell r="C120" t="str">
            <v>ks</v>
          </cell>
          <cell r="D120" t="str">
            <v>A142-čidla,termostaty a ovladače</v>
          </cell>
          <cell r="E120">
            <v>325</v>
          </cell>
          <cell r="F120" t="str">
            <v>NE</v>
          </cell>
          <cell r="G120" t="str">
            <v>A-ADU</v>
          </cell>
        </row>
        <row r="121">
          <cell r="A121" t="str">
            <v>A161112</v>
          </cell>
          <cell r="B121" t="str">
            <v>CPA-BL (náhradní kryt, barva modrá)</v>
          </cell>
          <cell r="C121" t="str">
            <v>ks</v>
          </cell>
          <cell r="D121" t="str">
            <v>A142-čidla,termostaty a ovladače</v>
          </cell>
          <cell r="E121">
            <v>325</v>
          </cell>
          <cell r="F121" t="str">
            <v>NE</v>
          </cell>
          <cell r="G121" t="str">
            <v>A-ADU</v>
          </cell>
        </row>
        <row r="122">
          <cell r="A122" t="str">
            <v>A161113</v>
          </cell>
          <cell r="B122" t="str">
            <v>CPA-DB (náhradní kryt, barva tmavě modrá)</v>
          </cell>
          <cell r="C122" t="str">
            <v>ks</v>
          </cell>
          <cell r="D122" t="str">
            <v>A142-čidla,termostaty a ovladače</v>
          </cell>
          <cell r="E122">
            <v>325</v>
          </cell>
          <cell r="F122" t="str">
            <v>NE</v>
          </cell>
          <cell r="G122" t="str">
            <v>A-ADU</v>
          </cell>
        </row>
        <row r="123">
          <cell r="A123" t="str">
            <v>A161114</v>
          </cell>
          <cell r="B123" t="str">
            <v>CPA-BR (náhradní kryt, barva hnědá)</v>
          </cell>
          <cell r="C123" t="str">
            <v>ks</v>
          </cell>
          <cell r="D123" t="str">
            <v>A142-čidla,termostaty a ovladače</v>
          </cell>
          <cell r="E123">
            <v>325</v>
          </cell>
          <cell r="F123" t="str">
            <v>NE</v>
          </cell>
          <cell r="G123" t="str">
            <v>A-ADU</v>
          </cell>
        </row>
        <row r="124">
          <cell r="A124" t="str">
            <v>A161116</v>
          </cell>
          <cell r="B124" t="str">
            <v>Kryt SK/250</v>
          </cell>
          <cell r="C124" t="str">
            <v>ks</v>
          </cell>
          <cell r="D124" t="str">
            <v>A160-duplex větrací</v>
          </cell>
          <cell r="E124">
            <v>3060</v>
          </cell>
          <cell r="F124" t="str">
            <v>NE</v>
          </cell>
          <cell r="G124" t="str">
            <v>A-ADU</v>
          </cell>
        </row>
        <row r="125">
          <cell r="A125" t="str">
            <v>A161117</v>
          </cell>
          <cell r="B125" t="str">
            <v>Kryt SK/300,400</v>
          </cell>
          <cell r="C125" t="str">
            <v>ks</v>
          </cell>
          <cell r="D125" t="str">
            <v>A160-duplex větrací</v>
          </cell>
          <cell r="E125">
            <v>3330</v>
          </cell>
          <cell r="F125" t="str">
            <v>NE</v>
          </cell>
          <cell r="G125" t="str">
            <v>A-ADU</v>
          </cell>
        </row>
        <row r="126">
          <cell r="A126" t="str">
            <v>A161120</v>
          </cell>
          <cell r="B126" t="str">
            <v>FT G4 (250) - 10 ks</v>
          </cell>
          <cell r="C126" t="str">
            <v>bal</v>
          </cell>
          <cell r="D126" t="str">
            <v>A170-filtry</v>
          </cell>
          <cell r="E126">
            <v>340</v>
          </cell>
          <cell r="F126" t="str">
            <v>NE</v>
          </cell>
          <cell r="G126" t="str">
            <v>A-ADU</v>
          </cell>
        </row>
        <row r="127">
          <cell r="A127" t="str">
            <v>A161121</v>
          </cell>
          <cell r="B127" t="str">
            <v>FT G4 (300, 400) - 10 ks</v>
          </cell>
          <cell r="C127" t="str">
            <v>bal</v>
          </cell>
          <cell r="D127" t="str">
            <v>A170-filtry</v>
          </cell>
          <cell r="E127">
            <v>390</v>
          </cell>
          <cell r="F127" t="str">
            <v>NE</v>
          </cell>
          <cell r="G127" t="str">
            <v>A-ADU</v>
          </cell>
        </row>
        <row r="128">
          <cell r="A128" t="str">
            <v>A161122</v>
          </cell>
          <cell r="B128" t="str">
            <v>FT F7 (250) - 10 ks</v>
          </cell>
          <cell r="C128" t="str">
            <v>bal</v>
          </cell>
          <cell r="D128" t="str">
            <v>A170-filtry</v>
          </cell>
          <cell r="E128">
            <v>370</v>
          </cell>
          <cell r="F128" t="str">
            <v>NE</v>
          </cell>
          <cell r="G128" t="str">
            <v>A-ADU</v>
          </cell>
        </row>
        <row r="129">
          <cell r="A129" t="str">
            <v>A161123</v>
          </cell>
          <cell r="B129" t="str">
            <v>FT F7 (300, 400) - 10 ks</v>
          </cell>
          <cell r="C129" t="str">
            <v>bal</v>
          </cell>
          <cell r="D129" t="str">
            <v>A170-filtry</v>
          </cell>
          <cell r="E129">
            <v>430</v>
          </cell>
          <cell r="F129" t="str">
            <v>NE</v>
          </cell>
          <cell r="G129" t="str">
            <v>A-ADU</v>
          </cell>
        </row>
        <row r="130">
          <cell r="A130" t="str">
            <v>A161200</v>
          </cell>
          <cell r="B130" t="str">
            <v>EPO-PTC 160/0,4</v>
          </cell>
          <cell r="C130" t="str">
            <v>ks</v>
          </cell>
          <cell r="D130" t="str">
            <v>A160-duplex větrací</v>
          </cell>
          <cell r="E130">
            <v>5300</v>
          </cell>
          <cell r="F130" t="str">
            <v>NE</v>
          </cell>
          <cell r="G130" t="str">
            <v>A-ADU</v>
          </cell>
        </row>
        <row r="131">
          <cell r="A131" t="str">
            <v>A161201</v>
          </cell>
          <cell r="B131" t="str">
            <v>EPO-PTC 160/0,7</v>
          </cell>
          <cell r="C131" t="str">
            <v>ks</v>
          </cell>
          <cell r="D131" t="str">
            <v>A160-duplex větrací</v>
          </cell>
          <cell r="E131">
            <v>6250</v>
          </cell>
          <cell r="F131" t="str">
            <v>NE</v>
          </cell>
          <cell r="G131" t="str">
            <v>A-ADU</v>
          </cell>
        </row>
        <row r="132">
          <cell r="A132" t="str">
            <v>A161202</v>
          </cell>
          <cell r="B132" t="str">
            <v>EPO-PTC 160/1,7</v>
          </cell>
          <cell r="C132" t="str">
            <v>ks</v>
          </cell>
          <cell r="D132" t="str">
            <v>A160-duplex větrací</v>
          </cell>
          <cell r="E132">
            <v>8100</v>
          </cell>
          <cell r="F132" t="str">
            <v>NE</v>
          </cell>
          <cell r="G132" t="str">
            <v>A-ADU</v>
          </cell>
        </row>
        <row r="133">
          <cell r="A133" t="str">
            <v>A161900</v>
          </cell>
          <cell r="B133" t="str">
            <v>DUPLEX 250 EASY (ČR,SR)</v>
          </cell>
          <cell r="C133" t="str">
            <v>ks</v>
          </cell>
          <cell r="D133" t="str">
            <v>A160-duplex větrací</v>
          </cell>
          <cell r="E133">
            <v>36400</v>
          </cell>
          <cell r="F133" t="str">
            <v>NE</v>
          </cell>
          <cell r="G133" t="str">
            <v>A-ADU</v>
          </cell>
        </row>
        <row r="134">
          <cell r="A134" t="str">
            <v>A161901</v>
          </cell>
          <cell r="B134" t="str">
            <v>DUPLEX 300 EASY (ČR,SR)</v>
          </cell>
          <cell r="C134" t="str">
            <v>ks</v>
          </cell>
          <cell r="D134" t="str">
            <v>A160-duplex větrací</v>
          </cell>
          <cell r="E134">
            <v>38900</v>
          </cell>
          <cell r="F134" t="str">
            <v>NE</v>
          </cell>
          <cell r="G134" t="str">
            <v>A-ADU</v>
          </cell>
        </row>
        <row r="135">
          <cell r="A135" t="str">
            <v>A170024</v>
          </cell>
          <cell r="B135" t="str">
            <v>Prostorový termostat EBERLE  RTR-E 3521</v>
          </cell>
          <cell r="C135" t="str">
            <v>ks</v>
          </cell>
          <cell r="D135" t="str">
            <v>A142-čidla,termostaty a ovladače</v>
          </cell>
          <cell r="E135" t="str">
            <v>X</v>
          </cell>
          <cell r="F135" t="str">
            <v>NE</v>
          </cell>
          <cell r="G135" t="str">
            <v>pryč</v>
          </cell>
        </row>
        <row r="136">
          <cell r="A136" t="str">
            <v>A170025</v>
          </cell>
          <cell r="B136" t="str">
            <v>Prostorový termostat EBERLE E 200</v>
          </cell>
          <cell r="C136" t="str">
            <v>ks</v>
          </cell>
          <cell r="D136" t="str">
            <v>A142-čidla,termostaty a ovladače</v>
          </cell>
          <cell r="E136" t="str">
            <v>X</v>
          </cell>
          <cell r="F136" t="str">
            <v>NE</v>
          </cell>
          <cell r="G136" t="str">
            <v>pryč</v>
          </cell>
        </row>
        <row r="137">
          <cell r="A137" t="str">
            <v>A170130</v>
          </cell>
          <cell r="B137" t="str">
            <v>Regulátor CP Touch -bílý (nástěnný)</v>
          </cell>
          <cell r="C137" t="str">
            <v>ks</v>
          </cell>
          <cell r="D137" t="str">
            <v>A142-čidla,termostaty a ovladače</v>
          </cell>
          <cell r="E137">
            <v>8450</v>
          </cell>
          <cell r="F137" t="str">
            <v>NE</v>
          </cell>
          <cell r="G137" t="str">
            <v>A-ADU</v>
          </cell>
        </row>
        <row r="138">
          <cell r="A138" t="str">
            <v>A170131</v>
          </cell>
          <cell r="B138" t="str">
            <v>Regulátor CP Touch -slonová kost (nástěnný)</v>
          </cell>
          <cell r="C138" t="str">
            <v>ks</v>
          </cell>
          <cell r="D138" t="str">
            <v>A142-čidla,termostaty a ovladače</v>
          </cell>
          <cell r="E138">
            <v>8450</v>
          </cell>
          <cell r="F138" t="str">
            <v>NE</v>
          </cell>
          <cell r="G138" t="str">
            <v>A-ADU</v>
          </cell>
        </row>
        <row r="139">
          <cell r="A139" t="str">
            <v>A170132</v>
          </cell>
          <cell r="B139" t="str">
            <v>Regulátor CP Touch -šedý (nástěnný)</v>
          </cell>
          <cell r="C139" t="str">
            <v>ks</v>
          </cell>
          <cell r="D139" t="str">
            <v>A142-čidla,termostaty a ovladače</v>
          </cell>
          <cell r="E139">
            <v>9050</v>
          </cell>
          <cell r="F139" t="str">
            <v>NE</v>
          </cell>
          <cell r="G139" t="str">
            <v>A-ADU</v>
          </cell>
        </row>
        <row r="140">
          <cell r="A140" t="str">
            <v>A170133</v>
          </cell>
          <cell r="B140" t="str">
            <v>Regulátor CP Touch -antracit (nástěnný)</v>
          </cell>
          <cell r="C140" t="str">
            <v>ks</v>
          </cell>
          <cell r="D140" t="str">
            <v>A142-čidla,termostaty a ovladače</v>
          </cell>
          <cell r="E140">
            <v>9050</v>
          </cell>
          <cell r="F140" t="str">
            <v>NE</v>
          </cell>
          <cell r="G140" t="str">
            <v>A-ADU</v>
          </cell>
        </row>
        <row r="141">
          <cell r="A141" t="str">
            <v>A170140</v>
          </cell>
          <cell r="B141" t="str">
            <v>Regulátor CP 10 RT (barva bílá)</v>
          </cell>
          <cell r="C141" t="str">
            <v>ks</v>
          </cell>
          <cell r="D141" t="str">
            <v>A142-čidla,termostaty a ovladače</v>
          </cell>
          <cell r="E141">
            <v>3400</v>
          </cell>
          <cell r="F141" t="str">
            <v>NE</v>
          </cell>
          <cell r="G141" t="str">
            <v>A-ADU</v>
          </cell>
        </row>
        <row r="142">
          <cell r="A142" t="str">
            <v>A170141</v>
          </cell>
          <cell r="B142" t="str">
            <v>Regulátor CP 10 RT 40 (barva slonová kost)</v>
          </cell>
          <cell r="C142" t="str">
            <v>ks</v>
          </cell>
          <cell r="D142" t="str">
            <v>A142-čidla,termostaty a ovladače</v>
          </cell>
          <cell r="E142">
            <v>3400</v>
          </cell>
          <cell r="F142" t="str">
            <v>NE</v>
          </cell>
          <cell r="G142" t="str">
            <v>A-ADU</v>
          </cell>
        </row>
        <row r="143">
          <cell r="A143" t="str">
            <v>A170253</v>
          </cell>
          <cell r="B143" t="str">
            <v>ADS 110  venkovní čidlo teploty</v>
          </cell>
          <cell r="C143" t="str">
            <v>ks</v>
          </cell>
          <cell r="D143" t="str">
            <v>A142-čidla,termostaty a ovladače</v>
          </cell>
          <cell r="E143">
            <v>1330</v>
          </cell>
          <cell r="F143" t="str">
            <v>NE</v>
          </cell>
          <cell r="G143" t="str">
            <v>A-ADU</v>
          </cell>
        </row>
        <row r="144">
          <cell r="A144" t="str">
            <v>A170258</v>
          </cell>
          <cell r="B144" t="str">
            <v>ADS 100 (ABB, prostorové, bílá barva)</v>
          </cell>
          <cell r="C144" t="str">
            <v>ks</v>
          </cell>
          <cell r="D144" t="str">
            <v>A142-čidla,termostaty a ovladače</v>
          </cell>
          <cell r="E144">
            <v>1180</v>
          </cell>
          <cell r="F144" t="str">
            <v>NE</v>
          </cell>
          <cell r="G144" t="str">
            <v>A-ADU</v>
          </cell>
        </row>
        <row r="145">
          <cell r="A145" t="str">
            <v>A170285</v>
          </cell>
          <cell r="B145" t="str">
            <v>RD4-IO - rozšiřující modul regulace RD5</v>
          </cell>
          <cell r="C145" t="str">
            <v>ks</v>
          </cell>
          <cell r="D145" t="str">
            <v>A160-duplex větrací</v>
          </cell>
          <cell r="E145">
            <v>3450</v>
          </cell>
          <cell r="F145" t="str">
            <v>NE</v>
          </cell>
          <cell r="G145" t="str">
            <v>A-ADU</v>
          </cell>
        </row>
        <row r="146">
          <cell r="A146" t="str">
            <v>A170288</v>
          </cell>
          <cell r="B146" t="str">
            <v>RD-BACnet/KNX - převodník z protokolu ModBUS</v>
          </cell>
          <cell r="C146" t="str">
            <v>ks</v>
          </cell>
          <cell r="D146" t="str">
            <v>A142-čidla,termostaty a ovladače</v>
          </cell>
          <cell r="E146">
            <v>19300</v>
          </cell>
          <cell r="F146" t="str">
            <v>NE</v>
          </cell>
          <cell r="G146" t="str">
            <v>A-ADU</v>
          </cell>
        </row>
        <row r="147">
          <cell r="A147" t="str">
            <v>A170421</v>
          </cell>
          <cell r="B147" t="str">
            <v>DUPLEX RA5 - 800/420  (5. generace) vč. digitální regulace s internetem</v>
          </cell>
          <cell r="C147" t="str">
            <v>ks</v>
          </cell>
          <cell r="D147" t="str">
            <v>A170-duplex R_5</v>
          </cell>
          <cell r="E147">
            <v>91150</v>
          </cell>
          <cell r="F147" t="str">
            <v>NE</v>
          </cell>
          <cell r="G147" t="str">
            <v>A-ADU</v>
          </cell>
        </row>
        <row r="148">
          <cell r="A148" t="str">
            <v>A170422</v>
          </cell>
          <cell r="B148" t="str">
            <v>Modifikace T.3 – vestavný vodní ohřívač (RA5)</v>
          </cell>
          <cell r="C148" t="str">
            <v>ks</v>
          </cell>
          <cell r="D148" t="str">
            <v>A170-duplex R_5</v>
          </cell>
          <cell r="E148">
            <v>7700</v>
          </cell>
          <cell r="F148" t="str">
            <v>NE</v>
          </cell>
          <cell r="G148" t="str">
            <v>A-ADU</v>
          </cell>
        </row>
        <row r="149">
          <cell r="A149" t="str">
            <v>A170423</v>
          </cell>
          <cell r="B149" t="str">
            <v>Modifikace E – vestavný elektrický ohřívač (RA5)</v>
          </cell>
          <cell r="C149" t="str">
            <v>ks</v>
          </cell>
          <cell r="D149" t="str">
            <v>A170-duplex R_5</v>
          </cell>
          <cell r="E149">
            <v>23200</v>
          </cell>
          <cell r="F149" t="str">
            <v>NE</v>
          </cell>
          <cell r="G149" t="str">
            <v>A-ADU</v>
          </cell>
        </row>
        <row r="150">
          <cell r="A150" t="str">
            <v>A170424</v>
          </cell>
          <cell r="B150" t="str">
            <v>Modifikace CHW.3 – vestavný vodní chladič (RA5), 3-řadý</v>
          </cell>
          <cell r="C150" t="str">
            <v>ks</v>
          </cell>
          <cell r="D150" t="str">
            <v>A170-duplex R_5</v>
          </cell>
          <cell r="E150">
            <v>7700</v>
          </cell>
          <cell r="F150" t="str">
            <v>NE</v>
          </cell>
          <cell r="G150" t="str">
            <v>A-ADU</v>
          </cell>
        </row>
        <row r="151">
          <cell r="A151" t="str">
            <v>A170425</v>
          </cell>
          <cell r="B151" t="str">
            <v>Modifikace CHW.5 – vestavný vodní chladič (RA5), 5-řadý</v>
          </cell>
          <cell r="C151" t="str">
            <v>ks</v>
          </cell>
          <cell r="D151" t="str">
            <v>A170-duplex R_5</v>
          </cell>
          <cell r="E151">
            <v>8550</v>
          </cell>
          <cell r="F151" t="str">
            <v>NE</v>
          </cell>
          <cell r="G151" t="str">
            <v>A-ADU</v>
          </cell>
        </row>
        <row r="152">
          <cell r="A152" t="str">
            <v>A170426</v>
          </cell>
          <cell r="B152" t="str">
            <v>Modifikace CHF.3 – vestavný přímý chladič (RA5)</v>
          </cell>
          <cell r="C152" t="str">
            <v>ks</v>
          </cell>
          <cell r="D152" t="str">
            <v>A170-duplex R_5</v>
          </cell>
          <cell r="E152">
            <v>12050</v>
          </cell>
          <cell r="F152" t="str">
            <v>NE</v>
          </cell>
          <cell r="G152" t="str">
            <v>A-ADU</v>
          </cell>
        </row>
        <row r="153">
          <cell r="A153" t="str">
            <v>A170427</v>
          </cell>
          <cell r="B153" t="str">
            <v>Zónová klapka vč. Servopohonu Belimo (RA5, RK5) pro R111011 nebo R111610</v>
          </cell>
          <cell r="C153" t="str">
            <v>ks</v>
          </cell>
          <cell r="D153" t="str">
            <v>A170-duplex R_5</v>
          </cell>
          <cell r="E153">
            <v>7150</v>
          </cell>
          <cell r="F153" t="str">
            <v>NE</v>
          </cell>
          <cell r="G153" t="str">
            <v>A-ADU</v>
          </cell>
        </row>
        <row r="154">
          <cell r="A154" t="str">
            <v>A170431</v>
          </cell>
          <cell r="B154" t="str">
            <v>DUPLEX RB5 - 850/430  (5. generace) vč. digitální regulace s internetem</v>
          </cell>
          <cell r="C154" t="str">
            <v>ks</v>
          </cell>
          <cell r="D154" t="str">
            <v>A170-duplex R_5</v>
          </cell>
          <cell r="E154">
            <v>87300</v>
          </cell>
          <cell r="F154" t="str">
            <v>NE</v>
          </cell>
          <cell r="G154" t="str">
            <v>A-ADU</v>
          </cell>
        </row>
        <row r="155">
          <cell r="A155" t="str">
            <v>A170432</v>
          </cell>
          <cell r="B155" t="str">
            <v>Modifikace T.3 – vestavný vodní ohřívač (RB5)</v>
          </cell>
          <cell r="C155" t="str">
            <v>ks</v>
          </cell>
          <cell r="D155" t="str">
            <v>A170-duplex R_5</v>
          </cell>
          <cell r="E155">
            <v>7150</v>
          </cell>
          <cell r="F155" t="str">
            <v>NE</v>
          </cell>
          <cell r="G155" t="str">
            <v>A-ADU</v>
          </cell>
        </row>
        <row r="156">
          <cell r="A156" t="str">
            <v>A170433</v>
          </cell>
          <cell r="B156" t="str">
            <v>Modifikace E – vestavný elektrický ohřívač (RB5)</v>
          </cell>
          <cell r="C156" t="str">
            <v>ks</v>
          </cell>
          <cell r="D156" t="str">
            <v>A170-duplex R_5</v>
          </cell>
          <cell r="E156">
            <v>19700</v>
          </cell>
          <cell r="F156" t="str">
            <v>NE</v>
          </cell>
          <cell r="G156" t="str">
            <v>A-ADU</v>
          </cell>
        </row>
        <row r="157">
          <cell r="A157" t="str">
            <v>A170434</v>
          </cell>
          <cell r="B157" t="str">
            <v>Modifikace CHW.3 – vestavný vodní chladič (RB5), 3-řadý</v>
          </cell>
          <cell r="C157" t="str">
            <v>ks</v>
          </cell>
          <cell r="D157" t="str">
            <v>A170-duplex R_5</v>
          </cell>
          <cell r="E157">
            <v>7150</v>
          </cell>
          <cell r="F157" t="str">
            <v>NE</v>
          </cell>
          <cell r="G157" t="str">
            <v>A-ADU</v>
          </cell>
        </row>
        <row r="158">
          <cell r="A158" t="str">
            <v>A170437</v>
          </cell>
          <cell r="B158" t="str">
            <v>Modifikace CHW.5 – vestavný vodní chladič (RB5), 5-řadý</v>
          </cell>
          <cell r="C158" t="str">
            <v>ks</v>
          </cell>
          <cell r="D158" t="str">
            <v>A170-duplex R_5</v>
          </cell>
          <cell r="E158">
            <v>8300</v>
          </cell>
          <cell r="F158" t="str">
            <v>NE</v>
          </cell>
          <cell r="G158" t="str">
            <v>A-ADU</v>
          </cell>
        </row>
        <row r="159">
          <cell r="A159" t="str">
            <v>A170438</v>
          </cell>
          <cell r="B159" t="str">
            <v>Modifikace CHF.3 – vestavný přímý chladič (RB5)</v>
          </cell>
          <cell r="C159" t="str">
            <v>ks</v>
          </cell>
          <cell r="D159" t="str">
            <v>A170-duplex R_5</v>
          </cell>
          <cell r="E159">
            <v>11550</v>
          </cell>
          <cell r="F159" t="str">
            <v>NE</v>
          </cell>
          <cell r="G159" t="str">
            <v>A-ADU</v>
          </cell>
        </row>
        <row r="160">
          <cell r="A160" t="str">
            <v>A170441</v>
          </cell>
          <cell r="B160" t="str">
            <v>DUPLEX RK5 - 1400/400  (5. generace) vč. digitální regulace s internetem</v>
          </cell>
          <cell r="C160" t="str">
            <v>ks</v>
          </cell>
          <cell r="D160" t="str">
            <v>A170-duplex R_5</v>
          </cell>
          <cell r="E160">
            <v>101550</v>
          </cell>
          <cell r="F160" t="str">
            <v>NE</v>
          </cell>
          <cell r="G160" t="str">
            <v>A-ADU</v>
          </cell>
        </row>
        <row r="161">
          <cell r="A161" t="str">
            <v>A170442</v>
          </cell>
          <cell r="B161" t="str">
            <v>Modifikace T.3 – vestavný vodní ohřívač (RK5)</v>
          </cell>
          <cell r="C161" t="str">
            <v>ks</v>
          </cell>
          <cell r="D161" t="str">
            <v>A170-duplex R_5</v>
          </cell>
          <cell r="E161">
            <v>7700</v>
          </cell>
          <cell r="F161" t="str">
            <v>NE</v>
          </cell>
          <cell r="G161" t="str">
            <v>A-ADU</v>
          </cell>
        </row>
        <row r="162">
          <cell r="A162" t="str">
            <v>A170443</v>
          </cell>
          <cell r="B162" t="str">
            <v>Modifikace E – vestavný elektrický ohřívač (RK5)</v>
          </cell>
          <cell r="C162" t="str">
            <v>ks</v>
          </cell>
          <cell r="D162" t="str">
            <v>A170-duplex R_5</v>
          </cell>
          <cell r="E162">
            <v>24900</v>
          </cell>
          <cell r="F162" t="str">
            <v>NE</v>
          </cell>
          <cell r="G162" t="str">
            <v>A-ADU</v>
          </cell>
        </row>
        <row r="163">
          <cell r="A163" t="str">
            <v>A170444</v>
          </cell>
          <cell r="B163" t="str">
            <v>Modifikace CHW.3 – vestavný vodní chladič (RK5), 3-řadý</v>
          </cell>
          <cell r="C163" t="str">
            <v>ks</v>
          </cell>
          <cell r="D163" t="str">
            <v>A170-duplex R_5</v>
          </cell>
          <cell r="E163">
            <v>7700</v>
          </cell>
          <cell r="F163" t="str">
            <v>NE</v>
          </cell>
          <cell r="G163" t="str">
            <v>A-ADU</v>
          </cell>
        </row>
        <row r="164">
          <cell r="A164" t="str">
            <v>A170445</v>
          </cell>
          <cell r="B164" t="str">
            <v>Modifikace CHW.5 – vestavný vodní chladič (RK5), 5-řadý</v>
          </cell>
          <cell r="C164" t="str">
            <v>ks</v>
          </cell>
          <cell r="D164" t="str">
            <v>A170-duplex R_5</v>
          </cell>
          <cell r="E164">
            <v>8550</v>
          </cell>
          <cell r="F164" t="str">
            <v>NE</v>
          </cell>
          <cell r="G164" t="str">
            <v>A-ADU</v>
          </cell>
        </row>
        <row r="165">
          <cell r="A165" t="str">
            <v>A170446</v>
          </cell>
          <cell r="B165" t="str">
            <v>Modifikace CHF.3 – vestavný přímý chladič (RK5)</v>
          </cell>
          <cell r="C165" t="str">
            <v>ks</v>
          </cell>
          <cell r="D165" t="str">
            <v>A170-duplex R_5</v>
          </cell>
          <cell r="E165">
            <v>12050</v>
          </cell>
          <cell r="F165" t="str">
            <v>NE</v>
          </cell>
          <cell r="G165" t="str">
            <v>A-ADU</v>
          </cell>
        </row>
        <row r="166">
          <cell r="A166" t="str">
            <v>A170452</v>
          </cell>
          <cell r="B166" t="str">
            <v>DUPLEX RDH5-L (5. generace, lakované) vč. vest. vodního ohřívače a digitální regulace s internetem</v>
          </cell>
          <cell r="C166" t="str">
            <v>ks</v>
          </cell>
          <cell r="D166" t="str">
            <v>A170-duplex RDH5</v>
          </cell>
          <cell r="E166">
            <v>156350</v>
          </cell>
          <cell r="F166" t="str">
            <v>NE</v>
          </cell>
          <cell r="G166" t="str">
            <v>A-ADU</v>
          </cell>
        </row>
        <row r="167">
          <cell r="A167" t="str">
            <v>A170455</v>
          </cell>
          <cell r="B167" t="str">
            <v>Podstavec 200 mm (RDH4/RDH5)</v>
          </cell>
          <cell r="C167" t="str">
            <v>ks</v>
          </cell>
          <cell r="D167" t="str">
            <v>A170-duplex RDH5</v>
          </cell>
          <cell r="E167">
            <v>1300</v>
          </cell>
          <cell r="F167" t="str">
            <v>NE</v>
          </cell>
          <cell r="G167" t="str">
            <v>A-ADU</v>
          </cell>
        </row>
        <row r="168">
          <cell r="A168" t="str">
            <v>A170460</v>
          </cell>
          <cell r="B168" t="str">
            <v>ERV.RA5/RB5/RK5 (Entalpický výměník pro DUPLEX RA5,RB5,RK5)</v>
          </cell>
          <cell r="C168" t="str">
            <v>ks</v>
          </cell>
          <cell r="D168" t="str">
            <v>A170-duplex R_5</v>
          </cell>
          <cell r="E168">
            <v>19900</v>
          </cell>
          <cell r="F168" t="str">
            <v>NE</v>
          </cell>
          <cell r="G168" t="str">
            <v>A-ADU</v>
          </cell>
        </row>
        <row r="169">
          <cell r="A169" t="str">
            <v>A170511</v>
          </cell>
          <cell r="B169" t="str">
            <v>DMCH-CIM (FG09) - doplňkový modul řízení ATREA FG09 (pro RB3,RB4,RB5)</v>
          </cell>
          <cell r="C169" t="str">
            <v>ks</v>
          </cell>
          <cell r="D169" t="str">
            <v>A170-duplex R_5</v>
          </cell>
          <cell r="E169">
            <v>18300</v>
          </cell>
          <cell r="F169" t="str">
            <v>NE</v>
          </cell>
          <cell r="G169" t="str">
            <v>A-ADU</v>
          </cell>
        </row>
        <row r="170">
          <cell r="A170" t="str">
            <v>A170512</v>
          </cell>
          <cell r="B170" t="str">
            <v>DMCH-CIM (FG14) - doplňkový modul řízení ATREA FG14 (pro RA5,RK5,RA4,RK4,RA3,RK3)</v>
          </cell>
          <cell r="C170" t="str">
            <v>ks</v>
          </cell>
          <cell r="D170" t="str">
            <v>A170-duplex R_5</v>
          </cell>
          <cell r="E170">
            <v>18300</v>
          </cell>
          <cell r="F170" t="str">
            <v>NE</v>
          </cell>
          <cell r="G170" t="str">
            <v>A-ADU</v>
          </cell>
        </row>
        <row r="171">
          <cell r="A171" t="str">
            <v>A170513</v>
          </cell>
          <cell r="B171" t="str">
            <v>DMCH-CIM (FG18) - doplňkový modul řízení ATREA FG18 (pro RK5,RK4,RK3)</v>
          </cell>
          <cell r="C171" t="str">
            <v>ks</v>
          </cell>
          <cell r="D171" t="str">
            <v>A170-duplex R_5</v>
          </cell>
          <cell r="E171">
            <v>18300</v>
          </cell>
          <cell r="F171" t="str">
            <v>NE</v>
          </cell>
          <cell r="G171" t="str">
            <v>A-ADU</v>
          </cell>
        </row>
        <row r="172">
          <cell r="A172" t="str">
            <v>A170901</v>
          </cell>
          <cell r="B172" t="str">
            <v>FT RD G4</v>
          </cell>
          <cell r="C172" t="str">
            <v>bal</v>
          </cell>
          <cell r="D172" t="str">
            <v>A170-filtry</v>
          </cell>
          <cell r="E172">
            <v>540</v>
          </cell>
          <cell r="F172" t="str">
            <v>NE</v>
          </cell>
          <cell r="G172" t="str">
            <v>A-ADU</v>
          </cell>
        </row>
        <row r="173">
          <cell r="A173" t="str">
            <v>A170902</v>
          </cell>
          <cell r="B173" t="str">
            <v>FT RD F7</v>
          </cell>
          <cell r="C173" t="str">
            <v>bal</v>
          </cell>
          <cell r="D173" t="str">
            <v>A170-filtry</v>
          </cell>
          <cell r="E173">
            <v>740</v>
          </cell>
          <cell r="F173" t="str">
            <v>NE</v>
          </cell>
          <cell r="G173" t="str">
            <v>A-ADU</v>
          </cell>
        </row>
        <row r="174">
          <cell r="A174" t="str">
            <v>A170910</v>
          </cell>
          <cell r="B174" t="str">
            <v>FT RK2 G4</v>
          </cell>
          <cell r="C174" t="str">
            <v>bal</v>
          </cell>
          <cell r="D174" t="str">
            <v>A170-filtry</v>
          </cell>
          <cell r="E174">
            <v>420</v>
          </cell>
          <cell r="F174" t="str">
            <v>NE</v>
          </cell>
          <cell r="G174" t="str">
            <v>A-ADU</v>
          </cell>
        </row>
        <row r="175">
          <cell r="A175" t="str">
            <v>A170911</v>
          </cell>
          <cell r="B175" t="str">
            <v>FT RK2 F7</v>
          </cell>
          <cell r="C175" t="str">
            <v>bal</v>
          </cell>
          <cell r="D175" t="str">
            <v>A170-filtry</v>
          </cell>
          <cell r="E175">
            <v>540</v>
          </cell>
          <cell r="F175" t="str">
            <v>NE</v>
          </cell>
          <cell r="G175" t="str">
            <v>A-ADU</v>
          </cell>
        </row>
        <row r="176">
          <cell r="A176" t="str">
            <v>A170912</v>
          </cell>
          <cell r="B176" t="str">
            <v>FT RA3 G4 (RA3,RK3,RA4,RK4,RDH4,RA5,RK5,RDH5) - cirkulační (5 ks)</v>
          </cell>
          <cell r="C176" t="str">
            <v>bal</v>
          </cell>
          <cell r="D176" t="str">
            <v>A170-filtry</v>
          </cell>
          <cell r="E176">
            <v>400</v>
          </cell>
          <cell r="F176" t="str">
            <v>NE</v>
          </cell>
          <cell r="G176" t="str">
            <v>A-ADU</v>
          </cell>
        </row>
        <row r="177">
          <cell r="A177" t="str">
            <v>A170913</v>
          </cell>
          <cell r="B177" t="str">
            <v>FT RA3 F7 (RA3,RK3,RA4,RK4,RDH4,RA5,RK5,RDH5) - cirkulační (5 ks)</v>
          </cell>
          <cell r="C177" t="str">
            <v>bal</v>
          </cell>
          <cell r="D177" t="str">
            <v>A170-filtry</v>
          </cell>
          <cell r="E177">
            <v>490</v>
          </cell>
          <cell r="F177" t="str">
            <v>NE</v>
          </cell>
          <cell r="G177" t="str">
            <v>A-ADU</v>
          </cell>
        </row>
        <row r="178">
          <cell r="A178" t="str">
            <v>A170914</v>
          </cell>
          <cell r="B178" t="str">
            <v>FK RA3 G4 (RA3,RK3,RA4,RK4,RDH4,RA5,RK5,RDH5) - cirkulační (1 ks)</v>
          </cell>
          <cell r="C178" t="str">
            <v>ks</v>
          </cell>
          <cell r="D178" t="str">
            <v>A170-filtry</v>
          </cell>
          <cell r="E178">
            <v>420</v>
          </cell>
          <cell r="F178" t="str">
            <v>NE</v>
          </cell>
          <cell r="G178" t="str">
            <v>A-ADU</v>
          </cell>
        </row>
        <row r="179">
          <cell r="A179" t="str">
            <v>A170915</v>
          </cell>
          <cell r="B179" t="str">
            <v>FK RA3 F7 (RA3,RK3,RA4,RK4,RDH4,RA5,RK5,RDH5) - cirkulační (1 ks)</v>
          </cell>
          <cell r="C179" t="str">
            <v>ks</v>
          </cell>
          <cell r="D179" t="str">
            <v>A170-filtry</v>
          </cell>
          <cell r="E179">
            <v>520</v>
          </cell>
          <cell r="F179" t="str">
            <v>NE</v>
          </cell>
          <cell r="G179" t="str">
            <v>A-ADU</v>
          </cell>
        </row>
        <row r="180">
          <cell r="A180" t="str">
            <v>A170916</v>
          </cell>
          <cell r="B180" t="str">
            <v>FT RB3 G4 (5 ks)</v>
          </cell>
          <cell r="C180" t="str">
            <v>bal</v>
          </cell>
          <cell r="D180" t="str">
            <v>A170-filtry</v>
          </cell>
          <cell r="E180">
            <v>370</v>
          </cell>
          <cell r="F180" t="str">
            <v>NE</v>
          </cell>
          <cell r="G180" t="str">
            <v>A-ADU</v>
          </cell>
        </row>
        <row r="181">
          <cell r="A181" t="str">
            <v>A170917</v>
          </cell>
          <cell r="B181" t="str">
            <v>FT RB3 F7 (5 ks)</v>
          </cell>
          <cell r="C181" t="str">
            <v>bal</v>
          </cell>
          <cell r="D181" t="str">
            <v>A170-filtry</v>
          </cell>
          <cell r="E181">
            <v>470</v>
          </cell>
          <cell r="F181" t="str">
            <v>NE</v>
          </cell>
          <cell r="G181" t="str">
            <v>A-ADU</v>
          </cell>
        </row>
        <row r="182">
          <cell r="A182" t="str">
            <v>A170918</v>
          </cell>
          <cell r="B182" t="str">
            <v>FK RB3 G4 (1 ks)</v>
          </cell>
          <cell r="C182" t="str">
            <v>ks</v>
          </cell>
          <cell r="D182" t="str">
            <v>A170-filtry</v>
          </cell>
          <cell r="E182">
            <v>400</v>
          </cell>
          <cell r="F182" t="str">
            <v>NE</v>
          </cell>
          <cell r="G182" t="str">
            <v>A-ADU</v>
          </cell>
        </row>
        <row r="183">
          <cell r="A183" t="str">
            <v>A170919</v>
          </cell>
          <cell r="B183" t="str">
            <v>FK RB3 F7 (1 ks)</v>
          </cell>
          <cell r="C183" t="str">
            <v>ks</v>
          </cell>
          <cell r="D183" t="str">
            <v>A170-filtry</v>
          </cell>
          <cell r="E183">
            <v>480</v>
          </cell>
          <cell r="F183" t="str">
            <v>NE</v>
          </cell>
          <cell r="G183" t="str">
            <v>A-ADU</v>
          </cell>
        </row>
        <row r="184">
          <cell r="A184" t="str">
            <v>A170920</v>
          </cell>
          <cell r="B184" t="str">
            <v>FT RA4 G4 (RA4,RK4,RA5,RK5) - odpadní (5 ks)</v>
          </cell>
          <cell r="C184" t="str">
            <v>bal</v>
          </cell>
          <cell r="D184" t="str">
            <v>A170-filtry</v>
          </cell>
          <cell r="E184">
            <v>160</v>
          </cell>
          <cell r="F184" t="str">
            <v>NE</v>
          </cell>
          <cell r="G184" t="str">
            <v>A-ADU</v>
          </cell>
        </row>
        <row r="185">
          <cell r="A185" t="str">
            <v>A170921</v>
          </cell>
          <cell r="B185" t="str">
            <v>FK RA4 G4 (RA4,RK4,RA5,RK5) - odpadní (1 ks)</v>
          </cell>
          <cell r="C185" t="str">
            <v>ks</v>
          </cell>
          <cell r="D185" t="str">
            <v>A170-filtry</v>
          </cell>
          <cell r="E185">
            <v>370</v>
          </cell>
          <cell r="F185" t="str">
            <v>NE</v>
          </cell>
          <cell r="G185" t="str">
            <v>A-ADU</v>
          </cell>
        </row>
        <row r="186">
          <cell r="A186" t="str">
            <v>A170922</v>
          </cell>
          <cell r="B186" t="str">
            <v>FT RB4 G4 (RB4,RB5) - cirkulační (5 ks)</v>
          </cell>
          <cell r="C186" t="str">
            <v>bal</v>
          </cell>
          <cell r="D186" t="str">
            <v>A170-filtry</v>
          </cell>
          <cell r="E186">
            <v>330</v>
          </cell>
          <cell r="F186" t="str">
            <v>NE</v>
          </cell>
          <cell r="G186" t="str">
            <v>A-ADU</v>
          </cell>
        </row>
        <row r="187">
          <cell r="A187" t="str">
            <v>A170923</v>
          </cell>
          <cell r="B187" t="str">
            <v>FT RB4 F7 (RB4,RB5) - cirkulační (5 ks)</v>
          </cell>
          <cell r="C187" t="str">
            <v>bal</v>
          </cell>
          <cell r="D187" t="str">
            <v>A170-filtry</v>
          </cell>
          <cell r="E187">
            <v>400</v>
          </cell>
          <cell r="F187" t="str">
            <v>NE</v>
          </cell>
          <cell r="G187" t="str">
            <v>A-ADU</v>
          </cell>
        </row>
        <row r="188">
          <cell r="A188" t="str">
            <v>A170924</v>
          </cell>
          <cell r="B188" t="str">
            <v>FK RB4 G4 (RB4,RB5) - cirkulační (1 ks)</v>
          </cell>
          <cell r="C188" t="str">
            <v>ks</v>
          </cell>
          <cell r="D188" t="str">
            <v>A170-filtry</v>
          </cell>
          <cell r="E188">
            <v>400</v>
          </cell>
          <cell r="F188" t="str">
            <v>NE</v>
          </cell>
          <cell r="G188" t="str">
            <v>A-ADU</v>
          </cell>
        </row>
        <row r="189">
          <cell r="A189" t="str">
            <v>A170925</v>
          </cell>
          <cell r="B189" t="str">
            <v>FK RB4 F7 (RB4,RB5) - cirkulační (1 ks)</v>
          </cell>
          <cell r="C189" t="str">
            <v>ks</v>
          </cell>
          <cell r="D189" t="str">
            <v>A170-filtry</v>
          </cell>
          <cell r="E189">
            <v>480</v>
          </cell>
          <cell r="F189" t="str">
            <v>NE</v>
          </cell>
          <cell r="G189" t="str">
            <v>A-ADU</v>
          </cell>
        </row>
        <row r="190">
          <cell r="A190" t="str">
            <v>A170926</v>
          </cell>
          <cell r="B190" t="str">
            <v>FT RB4 G4 (RB4,RB5) - odpadní (5 ks)</v>
          </cell>
          <cell r="C190" t="str">
            <v>bal</v>
          </cell>
          <cell r="D190" t="str">
            <v>A170-filtry</v>
          </cell>
          <cell r="E190">
            <v>140</v>
          </cell>
          <cell r="F190" t="str">
            <v>NE</v>
          </cell>
          <cell r="G190" t="str">
            <v>A-ADU</v>
          </cell>
        </row>
        <row r="191">
          <cell r="A191" t="str">
            <v>A170927</v>
          </cell>
          <cell r="B191" t="str">
            <v>FK RB4 G4 (RB4,RB5) - odpadní (1 ks)</v>
          </cell>
          <cell r="C191" t="str">
            <v>ks</v>
          </cell>
          <cell r="D191" t="str">
            <v>A170-filtry</v>
          </cell>
          <cell r="E191">
            <v>310</v>
          </cell>
          <cell r="F191" t="str">
            <v>NE</v>
          </cell>
          <cell r="G191" t="str">
            <v>A-ADU</v>
          </cell>
        </row>
        <row r="192">
          <cell r="A192" t="str">
            <v>A170928</v>
          </cell>
          <cell r="B192" t="str">
            <v>FTU RA3 (RA3,RK3,RA4,RK4,RA5,RK5,RDH5) - cirkulační (5 ks)</v>
          </cell>
          <cell r="C192" t="str">
            <v>bal</v>
          </cell>
          <cell r="D192" t="str">
            <v>A170-filtry</v>
          </cell>
          <cell r="E192">
            <v>750</v>
          </cell>
          <cell r="F192" t="str">
            <v>NE</v>
          </cell>
          <cell r="G192" t="str">
            <v>A-ADU</v>
          </cell>
        </row>
        <row r="193">
          <cell r="A193" t="str">
            <v>A170929</v>
          </cell>
          <cell r="B193" t="str">
            <v>FTU RB4 (RB4,RB5) - cirkulační (5 ks)</v>
          </cell>
          <cell r="C193" t="str">
            <v>bal</v>
          </cell>
          <cell r="D193" t="str">
            <v>A170-filtry</v>
          </cell>
          <cell r="E193">
            <v>460</v>
          </cell>
          <cell r="F193" t="str">
            <v>NE</v>
          </cell>
          <cell r="G193" t="str">
            <v>A-ADU</v>
          </cell>
        </row>
        <row r="194">
          <cell r="A194" t="str">
            <v>A350033</v>
          </cell>
          <cell r="B194" t="str">
            <v>Přechod výstupu E2 na hrdlo D315 (850 Inter) - 1.+2. gen</v>
          </cell>
          <cell r="C194" t="str">
            <v>ks</v>
          </cell>
          <cell r="D194" t="str">
            <v>A350-DUPLEX Inter</v>
          </cell>
          <cell r="E194">
            <v>1220</v>
          </cell>
          <cell r="F194" t="str">
            <v>NE</v>
          </cell>
          <cell r="G194" t="str">
            <v>A-ADU</v>
          </cell>
        </row>
        <row r="195">
          <cell r="A195" t="str">
            <v>A350034</v>
          </cell>
          <cell r="B195" t="str">
            <v>Přechod výstupu E2 na hrdlo D250 (850 Inter) - 1.+2. gen</v>
          </cell>
          <cell r="C195" t="str">
            <v>ks</v>
          </cell>
          <cell r="D195" t="str">
            <v>A350-DUPLEX Inter</v>
          </cell>
          <cell r="E195">
            <v>1220</v>
          </cell>
          <cell r="F195" t="str">
            <v>NE</v>
          </cell>
          <cell r="G195" t="str">
            <v>A-ADU</v>
          </cell>
        </row>
        <row r="196">
          <cell r="A196" t="str">
            <v>A350090</v>
          </cell>
          <cell r="B196" t="str">
            <v>FK 850 INT - M5 - 1.+2. gen</v>
          </cell>
          <cell r="C196" t="str">
            <v>ks</v>
          </cell>
          <cell r="D196" t="str">
            <v>A350-DUPLEX Inter</v>
          </cell>
          <cell r="E196">
            <v>310</v>
          </cell>
          <cell r="F196" t="str">
            <v>NE</v>
          </cell>
          <cell r="G196" t="str">
            <v>A-ADU</v>
          </cell>
        </row>
        <row r="197">
          <cell r="A197" t="str">
            <v>A350091</v>
          </cell>
          <cell r="B197" t="str">
            <v>FK 850 INT - F7 - 1.+2. gen</v>
          </cell>
          <cell r="C197" t="str">
            <v>ks</v>
          </cell>
          <cell r="D197" t="str">
            <v>A350-DUPLEX Inter</v>
          </cell>
          <cell r="E197">
            <v>840</v>
          </cell>
          <cell r="F197" t="str">
            <v>NE</v>
          </cell>
          <cell r="G197" t="str">
            <v>A-ADU</v>
          </cell>
        </row>
        <row r="198">
          <cell r="A198" t="str">
            <v>A350093</v>
          </cell>
          <cell r="B198" t="str">
            <v>FT 850 INT - M5 (10 ks) - 2. gen</v>
          </cell>
          <cell r="C198" t="str">
            <v>ks</v>
          </cell>
          <cell r="D198" t="str">
            <v>A350-DUPLEX Inter</v>
          </cell>
          <cell r="E198">
            <v>530</v>
          </cell>
          <cell r="F198" t="str">
            <v>NE</v>
          </cell>
          <cell r="G198" t="str">
            <v>A-ADU</v>
          </cell>
        </row>
        <row r="199">
          <cell r="A199" t="str">
            <v>A350094</v>
          </cell>
          <cell r="B199" t="str">
            <v>FT 850 INT - F7 (10 ks) - 2. gen</v>
          </cell>
          <cell r="C199" t="str">
            <v>ks</v>
          </cell>
          <cell r="D199" t="str">
            <v>A350-DUPLEX Inter</v>
          </cell>
          <cell r="E199">
            <v>660</v>
          </cell>
          <cell r="F199" t="str">
            <v>NE</v>
          </cell>
          <cell r="G199" t="str">
            <v>A-ADU</v>
          </cell>
        </row>
        <row r="200">
          <cell r="A200" t="str">
            <v>A350095</v>
          </cell>
          <cell r="B200" t="str">
            <v>Rámeček pro skládaný filtr INTER</v>
          </cell>
          <cell r="C200" t="str">
            <v>ks</v>
          </cell>
          <cell r="D200" t="str">
            <v>A350-DUPLEX Inter</v>
          </cell>
          <cell r="E200">
            <v>2380</v>
          </cell>
          <cell r="F200" t="str">
            <v>NE</v>
          </cell>
          <cell r="G200" t="str">
            <v>A-ADU</v>
          </cell>
        </row>
        <row r="201">
          <cell r="A201" t="str">
            <v>A350096</v>
          </cell>
          <cell r="B201" t="str">
            <v>FT 850 INT – G4 (5ks) – 1. gen</v>
          </cell>
          <cell r="C201" t="str">
            <v>ks</v>
          </cell>
          <cell r="D201" t="str">
            <v>A350-DUPLEX Inter</v>
          </cell>
          <cell r="E201">
            <v>390</v>
          </cell>
          <cell r="F201" t="str">
            <v>NE</v>
          </cell>
          <cell r="G201" t="str">
            <v>A-ADU</v>
          </cell>
        </row>
        <row r="202">
          <cell r="A202" t="str">
            <v>A350097</v>
          </cell>
          <cell r="B202" t="str">
            <v>FT 850 INT – F7 (5ks) – 1. gen</v>
          </cell>
          <cell r="C202" t="str">
            <v>ks</v>
          </cell>
          <cell r="D202" t="str">
            <v>A350-DUPLEX Inter</v>
          </cell>
          <cell r="E202">
            <v>450</v>
          </cell>
          <cell r="F202" t="str">
            <v>NE</v>
          </cell>
          <cell r="G202" t="str">
            <v>A-ADU</v>
          </cell>
        </row>
        <row r="203">
          <cell r="A203" t="str">
            <v>A350100</v>
          </cell>
          <cell r="B203" t="str">
            <v>DUPLEX 850 Inter (provedení 10, pozink, pro opláštění) - 2. gen</v>
          </cell>
          <cell r="C203" t="str">
            <v>ks</v>
          </cell>
          <cell r="D203" t="str">
            <v>A350-DUPLEX Inter</v>
          </cell>
          <cell r="E203" t="str">
            <v>X</v>
          </cell>
          <cell r="F203" t="str">
            <v>NE</v>
          </cell>
          <cell r="G203" t="str">
            <v>pryč</v>
          </cell>
        </row>
        <row r="204">
          <cell r="A204" t="str">
            <v>A350100-L</v>
          </cell>
          <cell r="B204" t="str">
            <v>DUPLEX 850-L Inter (provedení 10, pozink, pro opláštění) - 2. gen</v>
          </cell>
          <cell r="C204" t="str">
            <v>ks</v>
          </cell>
          <cell r="D204" t="str">
            <v>A350-DUPLEX Inter</v>
          </cell>
          <cell r="E204">
            <v>149100</v>
          </cell>
          <cell r="F204" t="str">
            <v>NE</v>
          </cell>
          <cell r="G204" t="str">
            <v>A-ADU</v>
          </cell>
        </row>
        <row r="205">
          <cell r="A205" t="str">
            <v>A350101</v>
          </cell>
          <cell r="B205" t="str">
            <v>DUPLEX 850 Inter (provedení 11, pozink, pro opláštění) - 2. gen</v>
          </cell>
          <cell r="C205" t="str">
            <v>ks</v>
          </cell>
          <cell r="D205" t="str">
            <v>A350-DUPLEX Inter</v>
          </cell>
          <cell r="E205" t="str">
            <v>X</v>
          </cell>
          <cell r="F205" t="str">
            <v>NE</v>
          </cell>
          <cell r="G205" t="str">
            <v>pryč</v>
          </cell>
        </row>
        <row r="206">
          <cell r="A206" t="str">
            <v>A350101-L</v>
          </cell>
          <cell r="B206" t="str">
            <v>DUPLEX 850-L Inter (provedení 11, pozink, pro opláštění) - 2. gen</v>
          </cell>
          <cell r="C206" t="str">
            <v>ks</v>
          </cell>
          <cell r="D206" t="str">
            <v>A350-DUPLEX Inter</v>
          </cell>
          <cell r="E206">
            <v>149100</v>
          </cell>
          <cell r="F206" t="str">
            <v>NE</v>
          </cell>
          <cell r="G206" t="str">
            <v>A-ADU</v>
          </cell>
        </row>
        <row r="207">
          <cell r="A207" t="str">
            <v>A350103</v>
          </cell>
          <cell r="B207" t="str">
            <v>DUPLEX 850 Inter + EDO.INT (provedení 10, pozink, pro opláštění, vč. dohřívače) - 2. gen</v>
          </cell>
          <cell r="C207" t="str">
            <v>ks</v>
          </cell>
          <cell r="D207" t="str">
            <v>A350-DUPLEX Inter</v>
          </cell>
          <cell r="E207" t="str">
            <v>X</v>
          </cell>
          <cell r="F207" t="str">
            <v>NE</v>
          </cell>
          <cell r="G207" t="str">
            <v>pryč</v>
          </cell>
        </row>
        <row r="208">
          <cell r="A208" t="str">
            <v>A350103-L</v>
          </cell>
          <cell r="B208" t="str">
            <v>DUPLEX 850-L Inter + EDO.INT (provedení 10, pozink, pro opláštění, vč. dohřívače) - 2. gen</v>
          </cell>
          <cell r="C208" t="str">
            <v>ks</v>
          </cell>
          <cell r="D208" t="str">
            <v>A350-DUPLEX Inter</v>
          </cell>
          <cell r="E208">
            <v>154900</v>
          </cell>
          <cell r="F208" t="str">
            <v>NE</v>
          </cell>
          <cell r="G208" t="str">
            <v>A-ADU</v>
          </cell>
        </row>
        <row r="209">
          <cell r="A209" t="str">
            <v>A350104</v>
          </cell>
          <cell r="B209" t="str">
            <v>DUPLEX 850 Inter + EDO.INT (provedení 11, pozink, pro opláštění, vč. dohřívače) - 2. gen</v>
          </cell>
          <cell r="C209" t="str">
            <v>ks</v>
          </cell>
          <cell r="D209" t="str">
            <v>A350-DUPLEX Inter</v>
          </cell>
          <cell r="E209" t="str">
            <v>X</v>
          </cell>
          <cell r="F209" t="str">
            <v>NE</v>
          </cell>
          <cell r="G209" t="str">
            <v>pryč</v>
          </cell>
        </row>
        <row r="210">
          <cell r="A210" t="str">
            <v>A350104-L</v>
          </cell>
          <cell r="B210" t="str">
            <v>DUPLEX 850-L Inter + EDO.INT (provedení 11, pozink, pro opláštění, vč. dohřívače) - 2. gen</v>
          </cell>
          <cell r="C210" t="str">
            <v>ks</v>
          </cell>
          <cell r="D210" t="str">
            <v>A350-DUPLEX Inter</v>
          </cell>
          <cell r="E210">
            <v>154900</v>
          </cell>
          <cell r="F210" t="str">
            <v>NE</v>
          </cell>
          <cell r="G210" t="str">
            <v>A-ADU</v>
          </cell>
        </row>
        <row r="211">
          <cell r="A211" t="str">
            <v>A350110</v>
          </cell>
          <cell r="B211" t="str">
            <v>Integrovaný dohřívač vzduchu EDO.INT 1,1 RD5, 1,1kW (850 Inter) - 2. gen</v>
          </cell>
          <cell r="C211" t="str">
            <v>ks</v>
          </cell>
          <cell r="D211" t="str">
            <v>A350-DUPLEX Inter</v>
          </cell>
          <cell r="E211">
            <v>5800</v>
          </cell>
          <cell r="F211" t="str">
            <v>NE</v>
          </cell>
          <cell r="G211" t="str">
            <v>A-ADU</v>
          </cell>
        </row>
        <row r="212">
          <cell r="A212" t="str">
            <v>A350120</v>
          </cell>
          <cell r="B212" t="str">
            <v>Obklad jednotky, lamino tl. 18 mm (prov. 10, buk, 850 Inter) - 2. gen</v>
          </cell>
          <cell r="C212" t="str">
            <v>ks</v>
          </cell>
          <cell r="D212" t="str">
            <v>A350-DUPLEX Inter</v>
          </cell>
          <cell r="E212">
            <v>10650</v>
          </cell>
          <cell r="F212" t="str">
            <v>NE</v>
          </cell>
          <cell r="G212" t="str">
            <v>A-ADU</v>
          </cell>
        </row>
        <row r="213">
          <cell r="A213" t="str">
            <v>A350121</v>
          </cell>
          <cell r="B213" t="str">
            <v>Obklad jednotky, lamino tl. 18 mm (prov. 11, buk, 850 Inter) - 2. gen</v>
          </cell>
          <cell r="C213" t="str">
            <v>ks</v>
          </cell>
          <cell r="D213" t="str">
            <v>A350-DUPLEX Inter</v>
          </cell>
          <cell r="E213">
            <v>10650</v>
          </cell>
          <cell r="F213" t="str">
            <v>NE</v>
          </cell>
          <cell r="G213" t="str">
            <v>A-ADU</v>
          </cell>
        </row>
        <row r="214">
          <cell r="A214" t="str">
            <v>A350122</v>
          </cell>
          <cell r="B214" t="str">
            <v>Obklad jednotky, lamino tl. 18 mm (prov. 10, dub přírodní, 850 Inter) - 2. gen</v>
          </cell>
          <cell r="C214" t="str">
            <v>ks</v>
          </cell>
          <cell r="D214" t="str">
            <v>A350-DUPLEX Inter</v>
          </cell>
          <cell r="E214">
            <v>10650</v>
          </cell>
          <cell r="F214" t="str">
            <v>NE</v>
          </cell>
          <cell r="G214" t="str">
            <v>A-ADU</v>
          </cell>
        </row>
        <row r="215">
          <cell r="A215" t="str">
            <v>A350123</v>
          </cell>
          <cell r="B215" t="str">
            <v>Obklad jednotky, lamino tl. 18 mm (prov. 11, dub přírodní, 850 Inter) - 2. gen</v>
          </cell>
          <cell r="C215" t="str">
            <v>ks</v>
          </cell>
          <cell r="D215" t="str">
            <v>A350-DUPLEX Inter</v>
          </cell>
          <cell r="E215">
            <v>10650</v>
          </cell>
          <cell r="F215" t="str">
            <v>NE</v>
          </cell>
          <cell r="G215" t="str">
            <v>A-ADU</v>
          </cell>
        </row>
        <row r="216">
          <cell r="A216" t="str">
            <v>A350124</v>
          </cell>
          <cell r="B216" t="str">
            <v>Obklad jednotky, lamino tl. 18 mm (prov. 10, dub bardolino, 850 Inter) - 2. gen</v>
          </cell>
          <cell r="C216" t="str">
            <v>kpl</v>
          </cell>
          <cell r="D216" t="str">
            <v>A350-DUPLEX Inter</v>
          </cell>
          <cell r="E216">
            <v>10650</v>
          </cell>
          <cell r="F216" t="str">
            <v>NE</v>
          </cell>
          <cell r="G216" t="str">
            <v>A-ADU</v>
          </cell>
        </row>
        <row r="217">
          <cell r="A217" t="str">
            <v>A350125</v>
          </cell>
          <cell r="B217" t="str">
            <v>Obklad jednotky, lamino tl. 18 mm (prov. 11, dub bardolino, 850 Inter) - 2. gen</v>
          </cell>
          <cell r="C217" t="str">
            <v>kpl</v>
          </cell>
          <cell r="D217" t="str">
            <v>A350-DUPLEX Inter</v>
          </cell>
          <cell r="E217">
            <v>10650</v>
          </cell>
          <cell r="F217" t="str">
            <v>NE</v>
          </cell>
          <cell r="G217" t="str">
            <v>A-ADU</v>
          </cell>
        </row>
        <row r="218">
          <cell r="A218" t="str">
            <v>A350126</v>
          </cell>
          <cell r="B218" t="str">
            <v>Opláštění jednotky - bílý lakovaný plech (prov. 10, 850 Inter) - 2. gen</v>
          </cell>
          <cell r="C218" t="str">
            <v>kpl</v>
          </cell>
          <cell r="D218" t="str">
            <v>A350-DUPLEX Inter</v>
          </cell>
          <cell r="E218">
            <v>5800</v>
          </cell>
          <cell r="F218" t="str">
            <v>NE</v>
          </cell>
          <cell r="G218" t="str">
            <v>A-ADU</v>
          </cell>
        </row>
        <row r="219">
          <cell r="A219" t="str">
            <v>A350127</v>
          </cell>
          <cell r="B219" t="str">
            <v>Opláštění jednotky - bílý lakovaný plech (prov. 11, 850 Inter) - 2. gen</v>
          </cell>
          <cell r="C219" t="str">
            <v>kpl</v>
          </cell>
          <cell r="D219" t="str">
            <v>A350-DUPLEX Inter</v>
          </cell>
          <cell r="E219">
            <v>5800</v>
          </cell>
          <cell r="F219" t="str">
            <v>NE</v>
          </cell>
          <cell r="G219" t="str">
            <v>A-ADU</v>
          </cell>
        </row>
        <row r="220">
          <cell r="A220" t="str">
            <v>A350128</v>
          </cell>
          <cell r="B220" t="str">
            <v>Opláštění jednotky - stříbrný lakovaný plech (prov. 10, 850 Inter) - 2. gen</v>
          </cell>
          <cell r="C220" t="str">
            <v>kpl</v>
          </cell>
          <cell r="D220" t="str">
            <v>A350-DUPLEX Inter</v>
          </cell>
          <cell r="E220">
            <v>5800</v>
          </cell>
          <cell r="F220" t="str">
            <v>NE</v>
          </cell>
          <cell r="G220" t="str">
            <v>A-ADU</v>
          </cell>
        </row>
        <row r="221">
          <cell r="A221" t="str">
            <v>A350129</v>
          </cell>
          <cell r="B221" t="str">
            <v>Opláštění jednotky - stříbrný lakovaný plech (prov. 11, 850 Inter) - 2. gen</v>
          </cell>
          <cell r="C221" t="str">
            <v>kpl</v>
          </cell>
          <cell r="D221" t="str">
            <v>A350-DUPLEX Inter</v>
          </cell>
          <cell r="E221">
            <v>5800</v>
          </cell>
          <cell r="F221" t="str">
            <v>NE</v>
          </cell>
          <cell r="G221" t="str">
            <v>A-ADU</v>
          </cell>
        </row>
        <row r="222">
          <cell r="A222" t="str">
            <v>A350130</v>
          </cell>
          <cell r="B222" t="str">
            <v>Opláštění jednotky - lakovaný dekor - výběr z motivů (prov. 10, 850 Inter) - 2. gen</v>
          </cell>
          <cell r="C222" t="str">
            <v>kpl</v>
          </cell>
          <cell r="D222" t="str">
            <v>A350-DUPLEX Inter</v>
          </cell>
          <cell r="E222">
            <v>20650</v>
          </cell>
          <cell r="F222" t="str">
            <v>NE</v>
          </cell>
          <cell r="G222" t="str">
            <v>A-ADU</v>
          </cell>
        </row>
        <row r="223">
          <cell r="A223" t="str">
            <v>A350131</v>
          </cell>
          <cell r="B223" t="str">
            <v>Opláštění jednotky - lakovaný dekor - výběr z motivů (prov. 11, 850 Inter) - 2. gen</v>
          </cell>
          <cell r="C223" t="str">
            <v>kpl</v>
          </cell>
          <cell r="D223" t="str">
            <v>A350-DUPLEX Inter</v>
          </cell>
          <cell r="E223">
            <v>20650</v>
          </cell>
          <cell r="F223" t="str">
            <v>NE</v>
          </cell>
          <cell r="G223" t="str">
            <v>A-ADU</v>
          </cell>
        </row>
        <row r="224">
          <cell r="A224" t="str">
            <v>A350132</v>
          </cell>
          <cell r="B224" t="str">
            <v>Opláštění jednotky - lakovaný dekor - motiv na přání (prov. 10, 850 Inter) - 2. gen</v>
          </cell>
          <cell r="C224" t="str">
            <v>kpl</v>
          </cell>
          <cell r="D224" t="str">
            <v>A350-DUPLEX Inter</v>
          </cell>
          <cell r="E224" t="str">
            <v>X</v>
          </cell>
          <cell r="F224" t="str">
            <v>NE</v>
          </cell>
          <cell r="G224" t="str">
            <v>bez</v>
          </cell>
        </row>
        <row r="225">
          <cell r="A225" t="str">
            <v>A350133</v>
          </cell>
          <cell r="B225" t="str">
            <v>Opláštění jednotky - lakovaný dekor - motiv na přání (prov. 11, 850 Inter) - 2. gen</v>
          </cell>
          <cell r="C225" t="str">
            <v>kpl</v>
          </cell>
          <cell r="D225" t="str">
            <v>A350-DUPLEX Inter</v>
          </cell>
          <cell r="E225" t="str">
            <v>X</v>
          </cell>
          <cell r="F225" t="str">
            <v>NE</v>
          </cell>
          <cell r="G225" t="str">
            <v>bez</v>
          </cell>
        </row>
        <row r="226">
          <cell r="A226" t="str">
            <v>A350140</v>
          </cell>
          <cell r="B226" t="str">
            <v>Set integrovaná fasádní výústka přívod+odvod - vertikální (prov. 10 a 11, vč. průchodek fasádou max 1000 mm) (850 Inter) - 2. gen</v>
          </cell>
          <cell r="C226" t="str">
            <v>kpl</v>
          </cell>
          <cell r="D226" t="str">
            <v>A350-DUPLEX Inter</v>
          </cell>
          <cell r="E226">
            <v>4750</v>
          </cell>
          <cell r="F226" t="str">
            <v>NE</v>
          </cell>
          <cell r="G226" t="str">
            <v>A-ADU</v>
          </cell>
        </row>
        <row r="227">
          <cell r="A227" t="str">
            <v>A350140B</v>
          </cell>
          <cell r="B227" t="str">
            <v>Set integrovaná fasádní výústka přívod+odvod - vertikální (prov. 10 a 11, vč. průchodek fasádou max 1000 mm) (850 Inter) - 2. gen - černý lak RAL9005</v>
          </cell>
          <cell r="C227" t="str">
            <v>kpl</v>
          </cell>
          <cell r="D227" t="str">
            <v>A350-DUPLEX Inter</v>
          </cell>
          <cell r="E227">
            <v>5550</v>
          </cell>
          <cell r="F227" t="str">
            <v>NE</v>
          </cell>
          <cell r="G227" t="str">
            <v>A-ADU</v>
          </cell>
        </row>
        <row r="228">
          <cell r="A228" t="str">
            <v>A350140W</v>
          </cell>
          <cell r="B228" t="str">
            <v>Set integrovaná fasádní výústka přívod+odvod - vertikální (prov. 10 a 11, vč. průchodek fasádou max 1000 mm) (850 Inter) - 2. gen - bílý lak RAL9010</v>
          </cell>
          <cell r="C228" t="str">
            <v>kpl</v>
          </cell>
          <cell r="D228" t="str">
            <v>A350-DUPLEX Inter</v>
          </cell>
          <cell r="E228">
            <v>5550</v>
          </cell>
          <cell r="F228" t="str">
            <v>NE</v>
          </cell>
          <cell r="G228" t="str">
            <v>A-ADU</v>
          </cell>
        </row>
        <row r="229">
          <cell r="A229" t="str">
            <v>A350141</v>
          </cell>
          <cell r="B229" t="str">
            <v>Set potrubní propojení 500 mm vč. montážního příslušenství (850 Inter) - 2. gen</v>
          </cell>
          <cell r="C229" t="str">
            <v>kpl</v>
          </cell>
          <cell r="D229" t="str">
            <v>A350-DUPLEX Inter</v>
          </cell>
          <cell r="E229">
            <v>1550</v>
          </cell>
          <cell r="F229" t="str">
            <v>NE</v>
          </cell>
          <cell r="G229" t="str">
            <v>A-ADU</v>
          </cell>
        </row>
        <row r="230">
          <cell r="A230" t="str">
            <v>A350142</v>
          </cell>
          <cell r="B230" t="str">
            <v>Set - zákryt potrubního propojení 500 mm (pozink, pro opláštění, 850 Inter) - 2. gen</v>
          </cell>
          <cell r="C230" t="str">
            <v>kpl</v>
          </cell>
          <cell r="D230" t="str">
            <v>A350-DUPLEX Inter</v>
          </cell>
          <cell r="E230">
            <v>5000</v>
          </cell>
          <cell r="F230" t="str">
            <v>NE</v>
          </cell>
          <cell r="G230" t="str">
            <v>A-ADU</v>
          </cell>
        </row>
        <row r="231">
          <cell r="A231" t="str">
            <v>A350143</v>
          </cell>
          <cell r="B231" t="str">
            <v>Obklad potrubního propojení 500 mm, lamino tl. 18 mm (prov. 10 a 11, buk, 850 Inter) - 2. gen</v>
          </cell>
          <cell r="C231" t="str">
            <v>kpl</v>
          </cell>
          <cell r="D231" t="str">
            <v>A350-DUPLEX Inter</v>
          </cell>
          <cell r="E231">
            <v>2100</v>
          </cell>
          <cell r="F231" t="str">
            <v>NE</v>
          </cell>
          <cell r="G231" t="str">
            <v>A-ADU</v>
          </cell>
        </row>
        <row r="232">
          <cell r="A232" t="str">
            <v>A350144</v>
          </cell>
          <cell r="B232" t="str">
            <v>Obklad potrubního propojení 500 mm, lamino tl. 18 mm (prov. 10 a 11, dub přírodní, 850 Inter) - 2. gen</v>
          </cell>
          <cell r="C232" t="str">
            <v>kpl</v>
          </cell>
          <cell r="D232" t="str">
            <v>A350-DUPLEX Inter</v>
          </cell>
          <cell r="E232">
            <v>2100</v>
          </cell>
          <cell r="F232" t="str">
            <v>NE</v>
          </cell>
          <cell r="G232" t="str">
            <v>A-ADU</v>
          </cell>
        </row>
        <row r="233">
          <cell r="A233" t="str">
            <v>A350145</v>
          </cell>
          <cell r="B233" t="str">
            <v>Obklad potrubního propojení 500 mm, lamino tl. 18 mm (prov. 10 a 11, dub bardolino, 850 Inter) - 2. gen</v>
          </cell>
          <cell r="C233" t="str">
            <v>kpl</v>
          </cell>
          <cell r="D233" t="str">
            <v>A350-DUPLEX Inter</v>
          </cell>
          <cell r="E233">
            <v>2100</v>
          </cell>
          <cell r="F233" t="str">
            <v>NE</v>
          </cell>
          <cell r="G233" t="str">
            <v>A-ADU</v>
          </cell>
        </row>
        <row r="234">
          <cell r="A234" t="str">
            <v>A350146</v>
          </cell>
          <cell r="B234" t="str">
            <v>Opláštění potrubního propojení 500 mm, bílý lakovaný plech (prov. 10 a 11, 850 Inter) - 2. gen</v>
          </cell>
          <cell r="C234" t="str">
            <v>kpl</v>
          </cell>
          <cell r="D234" t="str">
            <v>A350-DUPLEX Inter</v>
          </cell>
          <cell r="E234">
            <v>2000</v>
          </cell>
          <cell r="F234" t="str">
            <v>NE</v>
          </cell>
          <cell r="G234" t="str">
            <v>A-ADU</v>
          </cell>
        </row>
        <row r="235">
          <cell r="A235" t="str">
            <v>A350147</v>
          </cell>
          <cell r="B235" t="str">
            <v>Opláštění potrubního propojení 500 mm, stříbrný lakovaný plech (prov. 10 a 11, 850 Inter) - 2. gen</v>
          </cell>
          <cell r="C235" t="str">
            <v>kpl</v>
          </cell>
          <cell r="D235" t="str">
            <v>A350-DUPLEX Inter</v>
          </cell>
          <cell r="E235">
            <v>2000</v>
          </cell>
          <cell r="F235" t="str">
            <v>NE</v>
          </cell>
          <cell r="G235" t="str">
            <v>A-ADU</v>
          </cell>
        </row>
        <row r="236">
          <cell r="A236" t="str">
            <v>A350148</v>
          </cell>
          <cell r="B236" t="str">
            <v>Opláštění potrubního propojení 500 mm, lakovaný dekor - motiv na přání (prov. 10 a 11, 850 Inter) - 2. gen</v>
          </cell>
          <cell r="C236" t="str">
            <v>kpl</v>
          </cell>
          <cell r="D236" t="str">
            <v>A350-DUPLEX Inter</v>
          </cell>
          <cell r="E236" t="str">
            <v>X</v>
          </cell>
          <cell r="F236" t="str">
            <v>NE</v>
          </cell>
          <cell r="G236" t="str">
            <v>bez</v>
          </cell>
        </row>
        <row r="237">
          <cell r="A237" t="str">
            <v>A350149</v>
          </cell>
          <cell r="B237" t="str">
            <v>Set integrovaná fasádní výústka přívod+odvod - horizontální (prov. 10, vč. průchodek fasádou max 1000 mm) (850 Inter) - 2. gen</v>
          </cell>
          <cell r="C237" t="str">
            <v>kpl</v>
          </cell>
          <cell r="D237" t="str">
            <v>A350-DUPLEX Inter</v>
          </cell>
          <cell r="E237">
            <v>4750</v>
          </cell>
          <cell r="F237" t="str">
            <v>NE</v>
          </cell>
          <cell r="G237" t="str">
            <v>A-ADU</v>
          </cell>
        </row>
        <row r="238">
          <cell r="A238" t="str">
            <v>A350149B</v>
          </cell>
          <cell r="B238" t="str">
            <v>Set integrovaná fasádní výústka přívod+odvod - horizontální (prov. 10, vč. průchodek fasádou max 1000 mm) (850 Inter) - 2. gen - černý lak RAL9005</v>
          </cell>
          <cell r="C238" t="str">
            <v>kpl</v>
          </cell>
          <cell r="D238" t="str">
            <v>A350-DUPLEX Inter</v>
          </cell>
          <cell r="E238">
            <v>5550</v>
          </cell>
          <cell r="F238" t="str">
            <v>NE</v>
          </cell>
          <cell r="G238" t="str">
            <v>A-ADU</v>
          </cell>
        </row>
        <row r="239">
          <cell r="A239" t="str">
            <v>A350149W</v>
          </cell>
          <cell r="B239" t="str">
            <v>Set integrovaná fasádní výústka přívod+odvod - horizontální (prov. 10, vč. průchodek fasádou max 1000 mm) (850 Inter) - 2. gen - bílý lak RAL9010</v>
          </cell>
          <cell r="C239" t="str">
            <v>kpl</v>
          </cell>
          <cell r="D239" t="str">
            <v>A350-DUPLEX Inter</v>
          </cell>
          <cell r="E239">
            <v>5550</v>
          </cell>
          <cell r="F239" t="str">
            <v>NE</v>
          </cell>
          <cell r="G239" t="str">
            <v>A-ADU</v>
          </cell>
        </row>
        <row r="240">
          <cell r="A240" t="str">
            <v>A350150</v>
          </cell>
          <cell r="B240" t="str">
            <v>Set integrovaná fasádní výústka přívod+odvod - horizontální (prov. 11, vč. průchodek fasádou max 1000 mm) (850 Inter) - 2. gen</v>
          </cell>
          <cell r="C240" t="str">
            <v>kpl</v>
          </cell>
          <cell r="D240" t="str">
            <v>A350-DUPLEX Inter</v>
          </cell>
          <cell r="E240">
            <v>4750</v>
          </cell>
          <cell r="F240" t="str">
            <v>NE</v>
          </cell>
          <cell r="G240" t="str">
            <v>A-ADU</v>
          </cell>
        </row>
        <row r="241">
          <cell r="A241" t="str">
            <v>A350150B</v>
          </cell>
          <cell r="B241" t="str">
            <v>Set integrovaná fasádní výústka přívod+odvod - horizontální (prov. 11, vč. průchodek fasádou max 1000 mm) (850 Inter) - 2. gen - černý lak RAL9005</v>
          </cell>
          <cell r="C241" t="str">
            <v>kpl</v>
          </cell>
          <cell r="D241" t="str">
            <v>A350-DUPLEX Inter</v>
          </cell>
          <cell r="E241">
            <v>5550</v>
          </cell>
          <cell r="F241" t="str">
            <v>NE</v>
          </cell>
          <cell r="G241" t="str">
            <v>A-ADU</v>
          </cell>
        </row>
        <row r="242">
          <cell r="A242" t="str">
            <v>A350150W</v>
          </cell>
          <cell r="B242" t="str">
            <v>Set integrovaná fasádní výústka přívod+odvod - horizontální (prov. 11, vč. průchodek fasádou max 1000 mm) (850 Inter) - 2. gen - bílý lak RAL9010</v>
          </cell>
          <cell r="C242" t="str">
            <v>kpl</v>
          </cell>
          <cell r="D242" t="str">
            <v>A350-DUPLEX Inter</v>
          </cell>
          <cell r="E242">
            <v>5550</v>
          </cell>
          <cell r="F242" t="str">
            <v>NE</v>
          </cell>
          <cell r="G242" t="str">
            <v>A-ADU</v>
          </cell>
        </row>
        <row r="243">
          <cell r="A243" t="str">
            <v>A500310</v>
          </cell>
          <cell r="B243" t="str">
            <v>tepelné čerpadlo ATREA  TCA 3,1 (zem / voda)</v>
          </cell>
          <cell r="C243" t="str">
            <v>ks</v>
          </cell>
          <cell r="D243" t="str">
            <v>R400 - Tepelné čerpadlo</v>
          </cell>
          <cell r="E243">
            <v>124700</v>
          </cell>
          <cell r="F243" t="str">
            <v>NE</v>
          </cell>
          <cell r="G243" t="str">
            <v>A-RD</v>
          </cell>
        </row>
        <row r="244">
          <cell r="A244" t="str">
            <v>A501015</v>
          </cell>
          <cell r="B244" t="str">
            <v>Zemní kolektor k TCA 3,1 150 m PE</v>
          </cell>
          <cell r="C244" t="str">
            <v>ks</v>
          </cell>
          <cell r="D244" t="str">
            <v>R400 - Tepelné čerpadlo</v>
          </cell>
          <cell r="E244">
            <v>25200</v>
          </cell>
          <cell r="F244" t="str">
            <v>NE</v>
          </cell>
          <cell r="G244" t="str">
            <v>A-RD</v>
          </cell>
        </row>
        <row r="245">
          <cell r="A245" t="str">
            <v>A501016</v>
          </cell>
          <cell r="B245" t="str">
            <v>Zkrácený zemní kolektor PE-X 50m</v>
          </cell>
          <cell r="C245" t="str">
            <v>ks</v>
          </cell>
          <cell r="D245" t="str">
            <v>R400 - Tepelné čerpadlo</v>
          </cell>
          <cell r="E245">
            <v>15800</v>
          </cell>
          <cell r="F245" t="str">
            <v>NE</v>
          </cell>
          <cell r="G245" t="str">
            <v>A-RD</v>
          </cell>
        </row>
        <row r="246">
          <cell r="A246" t="str">
            <v>A501100</v>
          </cell>
          <cell r="B246" t="str">
            <v>3-cestný přepínací ventil se servopohonem (pro chlazení TCA 3,1)</v>
          </cell>
          <cell r="C246" t="str">
            <v>ks</v>
          </cell>
          <cell r="D246" t="str">
            <v>R400 - Tepelné čerpadlo</v>
          </cell>
          <cell r="E246">
            <v>16900</v>
          </cell>
          <cell r="F246" t="str">
            <v>NE</v>
          </cell>
          <cell r="G246" t="str">
            <v>A-RD</v>
          </cell>
        </row>
        <row r="247">
          <cell r="A247" t="str">
            <v>A601064L0</v>
          </cell>
          <cell r="B247" t="str">
            <v>IZT-U-TT 650 levé provedení</v>
          </cell>
          <cell r="C247" t="str">
            <v>ks</v>
          </cell>
          <cell r="D247" t="str">
            <v>R6 -IZT</v>
          </cell>
          <cell r="E247">
            <v>68900</v>
          </cell>
          <cell r="F247" t="str">
            <v>NE</v>
          </cell>
          <cell r="G247" t="str">
            <v>A-RD</v>
          </cell>
        </row>
        <row r="248">
          <cell r="A248" t="str">
            <v>A601064P0</v>
          </cell>
          <cell r="B248" t="str">
            <v>IZT-U-TT 650 pravé provedení</v>
          </cell>
          <cell r="C248" t="str">
            <v>ks</v>
          </cell>
          <cell r="D248" t="str">
            <v>R6 -IZT</v>
          </cell>
          <cell r="E248">
            <v>68900</v>
          </cell>
          <cell r="F248" t="str">
            <v>NE</v>
          </cell>
          <cell r="G248" t="str">
            <v>A-RD</v>
          </cell>
        </row>
        <row r="249">
          <cell r="A249" t="str">
            <v>A60106500</v>
          </cell>
          <cell r="B249" t="str">
            <v>Izolace pro IZT-U 650 - tl. 100mm</v>
          </cell>
          <cell r="C249" t="str">
            <v>ks</v>
          </cell>
          <cell r="D249" t="str">
            <v>R6 -IZT</v>
          </cell>
          <cell r="E249">
            <v>11800</v>
          </cell>
          <cell r="F249" t="str">
            <v>NE</v>
          </cell>
          <cell r="G249" t="str">
            <v>A-RD</v>
          </cell>
        </row>
        <row r="250">
          <cell r="A250" t="str">
            <v>A700901</v>
          </cell>
          <cell r="B250" t="str">
            <v>ATREA MI RB751U - router VAV systému větrání vč. naprogramování a nastavení</v>
          </cell>
          <cell r="C250" t="str">
            <v>ks</v>
          </cell>
          <cell r="D250" t="str">
            <v>A700-bytové větrání</v>
          </cell>
          <cell r="E250">
            <v>3200</v>
          </cell>
          <cell r="F250" t="str">
            <v>NE</v>
          </cell>
          <cell r="G250" t="str">
            <v>A-ADU</v>
          </cell>
        </row>
        <row r="251">
          <cell r="A251" t="str">
            <v>A700905</v>
          </cell>
          <cell r="B251" t="str">
            <v xml:space="preserve">ATREA 8-PORTŮ D-Link DES-108/E - switch VAV systému ATREA </v>
          </cell>
          <cell r="C251" t="str">
            <v>ks</v>
          </cell>
          <cell r="D251" t="str">
            <v>A700-bytové větrání</v>
          </cell>
          <cell r="E251">
            <v>1000</v>
          </cell>
          <cell r="F251" t="str">
            <v>NE</v>
          </cell>
          <cell r="G251" t="str">
            <v>A-ADU</v>
          </cell>
        </row>
        <row r="252">
          <cell r="A252" t="str">
            <v>A700906</v>
          </cell>
          <cell r="B252" t="str">
            <v xml:space="preserve">ATREA 24-PORTŮ TP-Link TL-SF1024D - switch VAV systému ATREA </v>
          </cell>
          <cell r="C252" t="str">
            <v>ks</v>
          </cell>
          <cell r="D252" t="str">
            <v>A700-bytové větrání</v>
          </cell>
          <cell r="E252">
            <v>1650</v>
          </cell>
          <cell r="F252" t="str">
            <v>NE</v>
          </cell>
          <cell r="G252" t="str">
            <v>A-ADU</v>
          </cell>
        </row>
        <row r="253">
          <cell r="A253" t="str">
            <v>A701000</v>
          </cell>
          <cell r="B253" t="str">
            <v>SMART box RD5</v>
          </cell>
          <cell r="C253" t="str">
            <v>ks</v>
          </cell>
          <cell r="D253" t="str">
            <v>A701-SMART - EASY box</v>
          </cell>
          <cell r="E253">
            <v>11650</v>
          </cell>
          <cell r="F253"/>
          <cell r="G253" t="str">
            <v>A-ADU</v>
          </cell>
        </row>
        <row r="254">
          <cell r="A254" t="str">
            <v>A701001</v>
          </cell>
          <cell r="B254" t="str">
            <v>EASY box CP</v>
          </cell>
          <cell r="C254" t="str">
            <v>ks</v>
          </cell>
          <cell r="D254" t="str">
            <v>A701-SMART - EASY box</v>
          </cell>
          <cell r="E254">
            <v>2700</v>
          </cell>
          <cell r="F254"/>
          <cell r="G254" t="str">
            <v>A-ADU</v>
          </cell>
        </row>
        <row r="255">
          <cell r="A255" t="str">
            <v>A701012</v>
          </cell>
          <cell r="B255" t="str">
            <v xml:space="preserve">SMART box UNI 125 </v>
          </cell>
          <cell r="C255" t="str">
            <v>ks</v>
          </cell>
          <cell r="D255" t="str">
            <v>A701-SMART - EASY box</v>
          </cell>
          <cell r="E255">
            <v>11550</v>
          </cell>
          <cell r="F255"/>
          <cell r="G255" t="str">
            <v>A-ADU</v>
          </cell>
        </row>
        <row r="256">
          <cell r="A256" t="str">
            <v>A701016</v>
          </cell>
          <cell r="B256" t="str">
            <v>SMART box UNI 160</v>
          </cell>
          <cell r="C256" t="str">
            <v>ks</v>
          </cell>
          <cell r="D256" t="str">
            <v>A701-SMART - EASY box</v>
          </cell>
          <cell r="E256">
            <v>11700</v>
          </cell>
          <cell r="F256"/>
          <cell r="G256" t="str">
            <v>A-ADU</v>
          </cell>
        </row>
        <row r="257">
          <cell r="A257" t="str">
            <v>A701020</v>
          </cell>
          <cell r="B257" t="str">
            <v>SMART box UNI 200</v>
          </cell>
          <cell r="C257" t="str">
            <v>ks</v>
          </cell>
          <cell r="D257" t="str">
            <v>A701-SMART - EASY box</v>
          </cell>
          <cell r="E257">
            <v>11850</v>
          </cell>
          <cell r="F257"/>
          <cell r="G257" t="str">
            <v>A-ADU</v>
          </cell>
        </row>
        <row r="258">
          <cell r="A258" t="str">
            <v>A701025</v>
          </cell>
          <cell r="B258" t="str">
            <v>SMART box UNI 250</v>
          </cell>
          <cell r="C258" t="str">
            <v>ks</v>
          </cell>
          <cell r="D258" t="str">
            <v>A701-SMART - EASY box</v>
          </cell>
          <cell r="E258">
            <v>12400</v>
          </cell>
          <cell r="F258"/>
          <cell r="G258" t="str">
            <v>A-ADU</v>
          </cell>
        </row>
        <row r="259">
          <cell r="A259" t="str">
            <v>A701031</v>
          </cell>
          <cell r="B259" t="str">
            <v>SMART box UNI 315</v>
          </cell>
          <cell r="C259" t="str">
            <v>ks</v>
          </cell>
          <cell r="D259" t="str">
            <v>A701-SMART - EASY box</v>
          </cell>
          <cell r="E259">
            <v>12900</v>
          </cell>
          <cell r="F259"/>
          <cell r="G259" t="str">
            <v>A-ADU</v>
          </cell>
        </row>
        <row r="260">
          <cell r="A260" t="str">
            <v>A701040</v>
          </cell>
          <cell r="B260" t="str">
            <v>SMART box UNI 400</v>
          </cell>
          <cell r="C260" t="str">
            <v>ks</v>
          </cell>
          <cell r="D260" t="str">
            <v>A701-SMART - EASY box</v>
          </cell>
          <cell r="E260">
            <v>13550</v>
          </cell>
          <cell r="F260"/>
          <cell r="G260" t="str">
            <v>A-ADU</v>
          </cell>
        </row>
        <row r="261">
          <cell r="A261" t="str">
            <v>A701112</v>
          </cell>
          <cell r="B261" t="str">
            <v>SMART / EASY box C 125</v>
          </cell>
          <cell r="C261" t="str">
            <v>ks</v>
          </cell>
          <cell r="D261" t="str">
            <v>A701-SMART - EASY box</v>
          </cell>
          <cell r="E261">
            <v>820</v>
          </cell>
          <cell r="F261"/>
          <cell r="G261" t="str">
            <v>A-ADU</v>
          </cell>
        </row>
        <row r="262">
          <cell r="A262" t="str">
            <v>A701116</v>
          </cell>
          <cell r="B262" t="str">
            <v>SMART / EASY box C 160</v>
          </cell>
          <cell r="C262" t="str">
            <v>ks</v>
          </cell>
          <cell r="D262" t="str">
            <v>A701-SMART - EASY box</v>
          </cell>
          <cell r="E262">
            <v>820</v>
          </cell>
          <cell r="F262"/>
          <cell r="G262" t="str">
            <v>A-ADU</v>
          </cell>
        </row>
        <row r="263">
          <cell r="A263" t="str">
            <v>A701120</v>
          </cell>
          <cell r="B263" t="str">
            <v>SMART / EASY box C 200</v>
          </cell>
          <cell r="C263" t="str">
            <v>ks</v>
          </cell>
          <cell r="D263" t="str">
            <v>A701-SMART - EASY box</v>
          </cell>
          <cell r="E263">
            <v>1040</v>
          </cell>
          <cell r="F263"/>
          <cell r="G263" t="str">
            <v>A-ADU</v>
          </cell>
        </row>
        <row r="264">
          <cell r="A264" t="str">
            <v>A701125</v>
          </cell>
          <cell r="B264" t="str">
            <v>SMART / EASY box C 250</v>
          </cell>
          <cell r="C264" t="str">
            <v>ks</v>
          </cell>
          <cell r="D264" t="str">
            <v>A701-SMART - EASY box</v>
          </cell>
          <cell r="E264">
            <v>1160</v>
          </cell>
          <cell r="F264"/>
          <cell r="G264" t="str">
            <v>A-ADU</v>
          </cell>
        </row>
        <row r="265">
          <cell r="A265" t="str">
            <v>A701131</v>
          </cell>
          <cell r="B265" t="str">
            <v>SMART / EASY box C 315</v>
          </cell>
          <cell r="C265" t="str">
            <v>ks</v>
          </cell>
          <cell r="D265" t="str">
            <v>A701-SMART - EASY box</v>
          </cell>
          <cell r="E265">
            <v>1380</v>
          </cell>
          <cell r="F265"/>
          <cell r="G265" t="str">
            <v>A-ADU</v>
          </cell>
        </row>
        <row r="266">
          <cell r="A266" t="str">
            <v>A701140</v>
          </cell>
          <cell r="B266" t="str">
            <v>SMART / EASY box C 400</v>
          </cell>
          <cell r="C266" t="str">
            <v>ks</v>
          </cell>
          <cell r="D266" t="str">
            <v>A701-SMART - EASY box</v>
          </cell>
          <cell r="E266">
            <v>1740</v>
          </cell>
          <cell r="F266"/>
          <cell r="G266" t="str">
            <v>A-ADU</v>
          </cell>
        </row>
        <row r="267">
          <cell r="A267" t="str">
            <v>A701212</v>
          </cell>
          <cell r="B267" t="str">
            <v>EASY box UNI A 125</v>
          </cell>
          <cell r="C267" t="str">
            <v>ks</v>
          </cell>
          <cell r="D267" t="str">
            <v>A701-SMART - EASY box</v>
          </cell>
          <cell r="E267">
            <v>7550</v>
          </cell>
          <cell r="F267"/>
          <cell r="G267" t="str">
            <v>A-ADU</v>
          </cell>
        </row>
        <row r="268">
          <cell r="A268" t="str">
            <v>A701216</v>
          </cell>
          <cell r="B268" t="str">
            <v>EASY box UNI A 160</v>
          </cell>
          <cell r="C268" t="str">
            <v>ks</v>
          </cell>
          <cell r="D268" t="str">
            <v>A701-SMART - EASY box</v>
          </cell>
          <cell r="E268">
            <v>7700</v>
          </cell>
          <cell r="F268"/>
          <cell r="G268" t="str">
            <v>A-ADU</v>
          </cell>
        </row>
        <row r="269">
          <cell r="A269" t="str">
            <v>A701220</v>
          </cell>
          <cell r="B269" t="str">
            <v>EASY box UNI A 200</v>
          </cell>
          <cell r="C269" t="str">
            <v>ks</v>
          </cell>
          <cell r="D269" t="str">
            <v>A701-SMART - EASY box</v>
          </cell>
          <cell r="E269">
            <v>7800</v>
          </cell>
          <cell r="F269"/>
          <cell r="G269" t="str">
            <v>A-ADU</v>
          </cell>
        </row>
        <row r="270">
          <cell r="A270" t="str">
            <v>A701225</v>
          </cell>
          <cell r="B270" t="str">
            <v>EASY box UNI A 250</v>
          </cell>
          <cell r="C270" t="str">
            <v>ks</v>
          </cell>
          <cell r="D270" t="str">
            <v>A701-SMART - EASY box</v>
          </cell>
          <cell r="E270">
            <v>7850</v>
          </cell>
          <cell r="F270"/>
          <cell r="G270" t="str">
            <v>A-ADU</v>
          </cell>
        </row>
        <row r="271">
          <cell r="A271" t="str">
            <v>A701231</v>
          </cell>
          <cell r="B271" t="str">
            <v>EASY box UNI A 315</v>
          </cell>
          <cell r="C271" t="str">
            <v>ks</v>
          </cell>
          <cell r="D271" t="str">
            <v>A701-SMART - EASY box</v>
          </cell>
          <cell r="E271">
            <v>8250</v>
          </cell>
          <cell r="F271"/>
          <cell r="G271" t="str">
            <v>A-ADU</v>
          </cell>
        </row>
        <row r="272">
          <cell r="A272" t="str">
            <v>A701240</v>
          </cell>
          <cell r="B272" t="str">
            <v>EASY box UNI A 400</v>
          </cell>
          <cell r="C272" t="str">
            <v>ks</v>
          </cell>
          <cell r="D272" t="str">
            <v>A701-SMART - EASY box</v>
          </cell>
          <cell r="E272">
            <v>8900</v>
          </cell>
          <cell r="F272"/>
          <cell r="G272" t="str">
            <v>A-ADU</v>
          </cell>
        </row>
        <row r="273">
          <cell r="A273" t="str">
            <v>A701312</v>
          </cell>
          <cell r="B273" t="str">
            <v>EASY box UNI SR 125</v>
          </cell>
          <cell r="C273" t="str">
            <v>ks</v>
          </cell>
          <cell r="D273" t="str">
            <v>A701-SMART - EASY box</v>
          </cell>
          <cell r="E273">
            <v>9200</v>
          </cell>
          <cell r="F273"/>
          <cell r="G273" t="str">
            <v>A-ADU</v>
          </cell>
        </row>
        <row r="274">
          <cell r="A274" t="str">
            <v>A701316</v>
          </cell>
          <cell r="B274" t="str">
            <v>EASY box UNI SR 160</v>
          </cell>
          <cell r="C274" t="str">
            <v>ks</v>
          </cell>
          <cell r="D274" t="str">
            <v>A701-SMART - EASY box</v>
          </cell>
          <cell r="E274">
            <v>9400</v>
          </cell>
          <cell r="F274"/>
          <cell r="G274" t="str">
            <v>A-ADU</v>
          </cell>
        </row>
        <row r="275">
          <cell r="A275" t="str">
            <v>A701320</v>
          </cell>
          <cell r="B275" t="str">
            <v>EASY box UNI SR 200</v>
          </cell>
          <cell r="C275" t="str">
            <v>ks</v>
          </cell>
          <cell r="D275" t="str">
            <v>A701-SMART - EASY box</v>
          </cell>
          <cell r="E275">
            <v>9450</v>
          </cell>
          <cell r="F275"/>
          <cell r="G275" t="str">
            <v>A-ADU</v>
          </cell>
        </row>
        <row r="276">
          <cell r="A276" t="str">
            <v>A701325</v>
          </cell>
          <cell r="B276" t="str">
            <v>EASY box UNI SR 250</v>
          </cell>
          <cell r="C276" t="str">
            <v>ks</v>
          </cell>
          <cell r="D276" t="str">
            <v>A701-SMART - EASY box</v>
          </cell>
          <cell r="E276">
            <v>9500</v>
          </cell>
          <cell r="F276"/>
          <cell r="G276" t="str">
            <v>A-ADU</v>
          </cell>
        </row>
        <row r="277">
          <cell r="A277" t="str">
            <v>A701331</v>
          </cell>
          <cell r="B277" t="str">
            <v>EASY box UNI SR 315</v>
          </cell>
          <cell r="C277" t="str">
            <v>ks</v>
          </cell>
          <cell r="D277" t="str">
            <v>A701-SMART - EASY box</v>
          </cell>
          <cell r="E277">
            <v>9950</v>
          </cell>
          <cell r="F277"/>
          <cell r="G277" t="str">
            <v>A-ADU</v>
          </cell>
        </row>
        <row r="278">
          <cell r="A278" t="str">
            <v>A701340</v>
          </cell>
          <cell r="B278" t="str">
            <v>EASY box UNI SR 400</v>
          </cell>
          <cell r="C278" t="str">
            <v>ks</v>
          </cell>
          <cell r="D278" t="str">
            <v>A701-SMART - EASY box</v>
          </cell>
          <cell r="E278">
            <v>10650</v>
          </cell>
          <cell r="F278"/>
          <cell r="G278" t="str">
            <v>A-ADU</v>
          </cell>
        </row>
        <row r="279">
          <cell r="A279" t="str">
            <v>R111011</v>
          </cell>
          <cell r="B279" t="str">
            <v>RKJ 628X476- Rozdělovací komora pod jednotku nebo PKJ  628X476</v>
          </cell>
          <cell r="C279" t="str">
            <v>ks</v>
          </cell>
          <cell r="D279" t="str">
            <v>R1-Rozvod 200x50</v>
          </cell>
          <cell r="E279">
            <v>2800</v>
          </cell>
          <cell r="F279" t="str">
            <v>NE</v>
          </cell>
          <cell r="G279" t="str">
            <v>R-RD</v>
          </cell>
        </row>
        <row r="280">
          <cell r="A280" t="str">
            <v>R111041</v>
          </cell>
          <cell r="B280" t="str">
            <v>RKJ 500x400 - rozdělovací komora k PKJ 500x400</v>
          </cell>
          <cell r="C280" t="str">
            <v>ks</v>
          </cell>
          <cell r="D280" t="str">
            <v>R1-Rozvod 160x40</v>
          </cell>
          <cell r="E280">
            <v>2510</v>
          </cell>
          <cell r="F280" t="str">
            <v>NE</v>
          </cell>
          <cell r="G280" t="str">
            <v>R-RD</v>
          </cell>
        </row>
        <row r="281">
          <cell r="A281" t="str">
            <v>R111511</v>
          </cell>
          <cell r="B281" t="str">
            <v>RKJ 420x476- Rozdělovací komora pod jednotku nebo PKJ 420X476</v>
          </cell>
          <cell r="C281" t="str">
            <v>ks</v>
          </cell>
          <cell r="D281" t="str">
            <v>R1-Rozvod 200x50</v>
          </cell>
          <cell r="E281">
            <v>2410</v>
          </cell>
          <cell r="F281" t="str">
            <v>NE</v>
          </cell>
          <cell r="G281" t="str">
            <v>R-RD</v>
          </cell>
        </row>
        <row r="282">
          <cell r="A282" t="str">
            <v>R111541</v>
          </cell>
          <cell r="B282" t="str">
            <v>RKJ 340x400 - rozdělovací komora k PKJ 340x400</v>
          </cell>
          <cell r="C282" t="str">
            <v>ks</v>
          </cell>
          <cell r="D282" t="str">
            <v>R1-Rozvod 160x40</v>
          </cell>
          <cell r="E282">
            <v>2380</v>
          </cell>
          <cell r="F282" t="str">
            <v>NE</v>
          </cell>
          <cell r="G282" t="str">
            <v>R-RD</v>
          </cell>
        </row>
        <row r="283">
          <cell r="A283" t="str">
            <v>R111610</v>
          </cell>
          <cell r="B283" t="str">
            <v>RKJ 832x476- Rozdělovací komora pod jednotku 832X476</v>
          </cell>
          <cell r="C283" t="str">
            <v>ks</v>
          </cell>
          <cell r="D283" t="str">
            <v>R1-Rozvod 200x50</v>
          </cell>
          <cell r="E283">
            <v>2920</v>
          </cell>
          <cell r="F283" t="str">
            <v>NE</v>
          </cell>
          <cell r="G283" t="str">
            <v>R-RD</v>
          </cell>
        </row>
        <row r="284">
          <cell r="A284" t="str">
            <v>R111701</v>
          </cell>
          <cell r="B284" t="str">
            <v>Rozdělovací box 2x1 (RKJ+PKJ)</v>
          </cell>
          <cell r="C284" t="str">
            <v>ks</v>
          </cell>
          <cell r="D284" t="str">
            <v>R1-Rozvod 200x50</v>
          </cell>
          <cell r="E284">
            <v>3590</v>
          </cell>
          <cell r="F284" t="str">
            <v>NE</v>
          </cell>
          <cell r="G284" t="str">
            <v>R-RD</v>
          </cell>
        </row>
        <row r="285">
          <cell r="A285" t="str">
            <v>R112011</v>
          </cell>
          <cell r="B285" t="str">
            <v>RKD 375 - 610x460- Rozdělovací komora dolní přívod 610x460, pro CPK 375</v>
          </cell>
          <cell r="C285" t="str">
            <v>ks</v>
          </cell>
          <cell r="D285" t="str">
            <v>R1-Rozvod 200x50</v>
          </cell>
          <cell r="E285">
            <v>2210</v>
          </cell>
          <cell r="F285" t="str">
            <v>NE</v>
          </cell>
          <cell r="G285" t="str">
            <v>R-RD</v>
          </cell>
        </row>
        <row r="286">
          <cell r="A286" t="str">
            <v>R112012</v>
          </cell>
          <cell r="B286" t="str">
            <v>RKD 260 - 610x460- Rozdělovací komora dolní přívod 610x460, pro  CPK 260</v>
          </cell>
          <cell r="C286" t="str">
            <v>ks</v>
          </cell>
          <cell r="D286" t="str">
            <v>R1-Rozvod 200x50</v>
          </cell>
          <cell r="E286">
            <v>2130</v>
          </cell>
          <cell r="F286" t="str">
            <v>NE</v>
          </cell>
          <cell r="G286" t="str">
            <v>R-RD</v>
          </cell>
        </row>
        <row r="287">
          <cell r="A287" t="str">
            <v>R112041</v>
          </cell>
          <cell r="B287" t="str">
            <v>RKD 285 - 490x380 - Rozdělovací komora dolní přívod s CPK 285x285</v>
          </cell>
          <cell r="C287" t="str">
            <v>ks</v>
          </cell>
          <cell r="D287" t="str">
            <v>R1-Rozvod 160x40</v>
          </cell>
          <cell r="E287">
            <v>2020</v>
          </cell>
          <cell r="F287" t="str">
            <v>NE</v>
          </cell>
          <cell r="G287" t="str">
            <v>R-RD</v>
          </cell>
        </row>
        <row r="288">
          <cell r="A288" t="str">
            <v>R112511</v>
          </cell>
          <cell r="B288" t="str">
            <v>RKD 375 - 460x460- Rozdělovací komora dolní přívod 460x460, pro CPK 375</v>
          </cell>
          <cell r="C288" t="str">
            <v>ks</v>
          </cell>
          <cell r="D288" t="str">
            <v>R1-Rozvod 200x50</v>
          </cell>
          <cell r="E288">
            <v>1930</v>
          </cell>
          <cell r="F288" t="str">
            <v>NE</v>
          </cell>
          <cell r="G288" t="str">
            <v>R-RD</v>
          </cell>
        </row>
        <row r="289">
          <cell r="A289" t="str">
            <v>R112512</v>
          </cell>
          <cell r="B289" t="str">
            <v>RKD 260 - 460x460- Rozdělovací komora dolní přívod 460x460, pro CPK 260</v>
          </cell>
          <cell r="C289" t="str">
            <v>ks</v>
          </cell>
          <cell r="D289" t="str">
            <v>R1-Rozvod 200x50</v>
          </cell>
          <cell r="E289">
            <v>1930</v>
          </cell>
          <cell r="F289" t="str">
            <v>NE</v>
          </cell>
          <cell r="G289" t="str">
            <v>R-RD</v>
          </cell>
        </row>
        <row r="290">
          <cell r="A290" t="str">
            <v>R112541</v>
          </cell>
          <cell r="B290" t="str">
            <v>RKD 285 - 380x300 - Rozdělovací komora dolní přívod s CPK 285x285</v>
          </cell>
          <cell r="C290" t="str">
            <v>ks</v>
          </cell>
          <cell r="D290" t="str">
            <v>R1-Rozvod 160x40</v>
          </cell>
          <cell r="E290">
            <v>1950</v>
          </cell>
          <cell r="F290" t="str">
            <v>NE</v>
          </cell>
          <cell r="G290" t="str">
            <v>R-RD</v>
          </cell>
        </row>
        <row r="291">
          <cell r="A291" t="str">
            <v>R113101</v>
          </cell>
          <cell r="B291" t="str">
            <v>RKP - K - Ø125/7x Ø100 - Podstropní rozdělovací komora - Krátká neizolovaná</v>
          </cell>
          <cell r="C291" t="str">
            <v>ks</v>
          </cell>
          <cell r="D291" t="str">
            <v>R1-Tvarovky ATREA</v>
          </cell>
          <cell r="E291">
            <v>4700</v>
          </cell>
          <cell r="F291" t="str">
            <v>ANO</v>
          </cell>
          <cell r="G291" t="str">
            <v>R-RD</v>
          </cell>
        </row>
        <row r="292">
          <cell r="A292" t="str">
            <v>R113102</v>
          </cell>
          <cell r="B292" t="str">
            <v>RKP - K - Ø125/7x Ø125 - Podstropní rozdělovací komora - Krátká neizolovaná</v>
          </cell>
          <cell r="C292" t="str">
            <v>ks</v>
          </cell>
          <cell r="D292" t="str">
            <v>R1-Tvarovky ATREA</v>
          </cell>
          <cell r="E292">
            <v>4700</v>
          </cell>
          <cell r="F292" t="str">
            <v>NE</v>
          </cell>
          <cell r="G292" t="str">
            <v>R-RD</v>
          </cell>
        </row>
        <row r="293">
          <cell r="A293" t="str">
            <v>R113103</v>
          </cell>
          <cell r="B293" t="str">
            <v>RKP - K - Ø160/7x Ø100 - Podstropní rozdělovací komora - Krátká neizolovaná</v>
          </cell>
          <cell r="C293" t="str">
            <v>ks</v>
          </cell>
          <cell r="D293" t="str">
            <v>R1-Tvarovky ATREA</v>
          </cell>
          <cell r="E293">
            <v>4700</v>
          </cell>
          <cell r="F293" t="str">
            <v>ANO</v>
          </cell>
          <cell r="G293" t="str">
            <v>R-RD</v>
          </cell>
        </row>
        <row r="294">
          <cell r="A294" t="str">
            <v>R113104</v>
          </cell>
          <cell r="B294" t="str">
            <v>RKP - K - Ø160/7x Ø125 - Podstropní rozdělovací komora - Krátká neizolovaná</v>
          </cell>
          <cell r="C294" t="str">
            <v>ks</v>
          </cell>
          <cell r="D294" t="str">
            <v>R1-Tvarovky ATREA</v>
          </cell>
          <cell r="E294">
            <v>4700</v>
          </cell>
          <cell r="F294" t="str">
            <v>NE</v>
          </cell>
          <cell r="G294" t="str">
            <v>R-RD</v>
          </cell>
        </row>
        <row r="295">
          <cell r="A295" t="str">
            <v>R113105</v>
          </cell>
          <cell r="B295" t="str">
            <v>RKP - K - Ø200/7x Ø100 - Podstropní rozdělovací komora - Krátká neizolovaná</v>
          </cell>
          <cell r="C295" t="str">
            <v>ks</v>
          </cell>
          <cell r="D295" t="str">
            <v>R1-Tvarovky ATREA</v>
          </cell>
          <cell r="E295">
            <v>4700</v>
          </cell>
          <cell r="F295" t="str">
            <v>ANO</v>
          </cell>
          <cell r="G295" t="str">
            <v>R-RD</v>
          </cell>
        </row>
        <row r="296">
          <cell r="A296" t="str">
            <v>R113106</v>
          </cell>
          <cell r="B296" t="str">
            <v>RKP - K - Ø200/7x Ø125 - Podstropní rozdělovací komora - Krátká neizolovaná</v>
          </cell>
          <cell r="C296" t="str">
            <v>ks</v>
          </cell>
          <cell r="D296" t="str">
            <v>R1-Tvarovky ATREA</v>
          </cell>
          <cell r="E296">
            <v>4700</v>
          </cell>
          <cell r="F296" t="str">
            <v>NE</v>
          </cell>
          <cell r="G296" t="str">
            <v>R-RD</v>
          </cell>
        </row>
        <row r="297">
          <cell r="A297" t="str">
            <v>R113111</v>
          </cell>
          <cell r="B297" t="str">
            <v>RKPI - K - Ø125/7x Ø100 - Podstropní rozdělovací komora - Krátká izolovaná</v>
          </cell>
          <cell r="C297" t="str">
            <v>ks</v>
          </cell>
          <cell r="D297" t="str">
            <v>R1-Tvarovky ATREA</v>
          </cell>
          <cell r="E297">
            <v>5500</v>
          </cell>
          <cell r="F297" t="str">
            <v>ANO</v>
          </cell>
          <cell r="G297" t="str">
            <v>R-RD</v>
          </cell>
        </row>
        <row r="298">
          <cell r="A298" t="str">
            <v>R113112</v>
          </cell>
          <cell r="B298" t="str">
            <v>RKPI - K - Ø125/7x Ø125 - Podstropní rozdělovací komora - Krátká izolovaná</v>
          </cell>
          <cell r="C298" t="str">
            <v>ks</v>
          </cell>
          <cell r="D298" t="str">
            <v>R1-Tvarovky ATREA</v>
          </cell>
          <cell r="E298">
            <v>5500</v>
          </cell>
          <cell r="F298" t="str">
            <v>NE</v>
          </cell>
          <cell r="G298" t="str">
            <v>R-RD</v>
          </cell>
        </row>
        <row r="299">
          <cell r="A299" t="str">
            <v>R113113</v>
          </cell>
          <cell r="B299" t="str">
            <v>RKPI - K - Ø160/7x Ø100 - Podstropní rozdělovací komora - Krátká izolovaná</v>
          </cell>
          <cell r="C299" t="str">
            <v>ks</v>
          </cell>
          <cell r="D299" t="str">
            <v>R1-Tvarovky ATREA</v>
          </cell>
          <cell r="E299">
            <v>5500</v>
          </cell>
          <cell r="F299" t="str">
            <v>ANO</v>
          </cell>
          <cell r="G299" t="str">
            <v>R-RD</v>
          </cell>
        </row>
        <row r="300">
          <cell r="A300" t="str">
            <v>R113114</v>
          </cell>
          <cell r="B300" t="str">
            <v>RKPI - K - Ø160/7x Ø125 - Podstropní rozdělovací komora - Krátká izolovaná</v>
          </cell>
          <cell r="C300" t="str">
            <v>ks</v>
          </cell>
          <cell r="D300" t="str">
            <v>R1-Tvarovky ATREA</v>
          </cell>
          <cell r="E300">
            <v>5500</v>
          </cell>
          <cell r="F300" t="str">
            <v>NE</v>
          </cell>
          <cell r="G300" t="str">
            <v>R-RD</v>
          </cell>
        </row>
        <row r="301">
          <cell r="A301" t="str">
            <v>R113115</v>
          </cell>
          <cell r="B301" t="str">
            <v>RKPI - K - Ø200/7x Ø100 - Podstropní rozdělovací komora - Krátká izolovaná</v>
          </cell>
          <cell r="C301" t="str">
            <v>ks</v>
          </cell>
          <cell r="D301" t="str">
            <v>R1-Tvarovky ATREA</v>
          </cell>
          <cell r="E301">
            <v>5500</v>
          </cell>
          <cell r="F301" t="str">
            <v>ANO</v>
          </cell>
          <cell r="G301" t="str">
            <v>R-RD</v>
          </cell>
        </row>
        <row r="302">
          <cell r="A302" t="str">
            <v>R113116</v>
          </cell>
          <cell r="B302" t="str">
            <v>RKPI - K - Ø200/7x Ø125 - Podstropní rozdělovací komora - Krátká izolovaná</v>
          </cell>
          <cell r="C302" t="str">
            <v>ks</v>
          </cell>
          <cell r="D302" t="str">
            <v>R1-Tvarovky ATREA</v>
          </cell>
          <cell r="E302">
            <v>5500</v>
          </cell>
          <cell r="F302" t="str">
            <v>NE</v>
          </cell>
          <cell r="G302" t="str">
            <v>R-RD</v>
          </cell>
        </row>
        <row r="303">
          <cell r="A303" t="str">
            <v>R113201</v>
          </cell>
          <cell r="B303" t="str">
            <v>RKP - D - Ø125/8x Ø100 - Podstropní rozdělovací komora - Dlouhá neizolovaná</v>
          </cell>
          <cell r="C303" t="str">
            <v>ks</v>
          </cell>
          <cell r="D303" t="str">
            <v>R1-Tvarovky ATREA</v>
          </cell>
          <cell r="E303">
            <v>4990</v>
          </cell>
          <cell r="F303" t="str">
            <v>ANO</v>
          </cell>
          <cell r="G303" t="str">
            <v>R-RD</v>
          </cell>
        </row>
        <row r="304">
          <cell r="A304" t="str">
            <v>R113202</v>
          </cell>
          <cell r="B304" t="str">
            <v>RKP - D - Ø125/8x Ø125 - Podstropní rozdělovací komora - Dlouhá neizolovaná</v>
          </cell>
          <cell r="C304" t="str">
            <v>ks</v>
          </cell>
          <cell r="D304" t="str">
            <v>R1-Tvarovky ATREA</v>
          </cell>
          <cell r="E304">
            <v>4990</v>
          </cell>
          <cell r="F304" t="str">
            <v>NE</v>
          </cell>
          <cell r="G304" t="str">
            <v>R-RD</v>
          </cell>
        </row>
        <row r="305">
          <cell r="A305" t="str">
            <v>R113203</v>
          </cell>
          <cell r="B305" t="str">
            <v>RKP - D - Ø160/8x Ø100 - Podstropní rozdělovací komora - Dlouhá neizolovaná</v>
          </cell>
          <cell r="C305" t="str">
            <v>ks</v>
          </cell>
          <cell r="D305" t="str">
            <v>R1-Tvarovky ATREA</v>
          </cell>
          <cell r="E305">
            <v>4990</v>
          </cell>
          <cell r="F305" t="str">
            <v>ANO</v>
          </cell>
          <cell r="G305" t="str">
            <v>R-RD</v>
          </cell>
        </row>
        <row r="306">
          <cell r="A306" t="str">
            <v>R113204</v>
          </cell>
          <cell r="B306" t="str">
            <v>RKP - D - Ø160/8x Ø125 - Podstropní rozdělovací komora - Dlouhá neizolovaná</v>
          </cell>
          <cell r="C306" t="str">
            <v>ks</v>
          </cell>
          <cell r="D306" t="str">
            <v>R1-Tvarovky ATREA</v>
          </cell>
          <cell r="E306">
            <v>4990</v>
          </cell>
          <cell r="F306" t="str">
            <v>NE</v>
          </cell>
          <cell r="G306" t="str">
            <v>R-RD</v>
          </cell>
        </row>
        <row r="307">
          <cell r="A307" t="str">
            <v>R113205</v>
          </cell>
          <cell r="B307" t="str">
            <v>RKP - D - Ø200/8x Ø100 - Podstropní rozdělovací komora - Dlouhá neizolovaná</v>
          </cell>
          <cell r="C307" t="str">
            <v>ks</v>
          </cell>
          <cell r="D307" t="str">
            <v>R1-Tvarovky ATREA</v>
          </cell>
          <cell r="E307">
            <v>4990</v>
          </cell>
          <cell r="F307" t="str">
            <v>ANO</v>
          </cell>
          <cell r="G307" t="str">
            <v>R-RD</v>
          </cell>
        </row>
        <row r="308">
          <cell r="A308" t="str">
            <v>R113206</v>
          </cell>
          <cell r="B308" t="str">
            <v>RKP - D - Ø200/8x Ø125 - Podstropní rozdělovací komora - Dlouhá neizolovaná</v>
          </cell>
          <cell r="C308" t="str">
            <v>ks</v>
          </cell>
          <cell r="D308" t="str">
            <v>R1-Tvarovky ATREA</v>
          </cell>
          <cell r="E308">
            <v>4990</v>
          </cell>
          <cell r="F308" t="str">
            <v>NE</v>
          </cell>
          <cell r="G308" t="str">
            <v>R-RD</v>
          </cell>
        </row>
        <row r="309">
          <cell r="A309" t="str">
            <v>R113211</v>
          </cell>
          <cell r="B309" t="str">
            <v>RKPI - D - Ø125/8x Ø100 - Podstropní rozdělovací komora - Dlouhá izolovaná</v>
          </cell>
          <cell r="C309" t="str">
            <v>ks</v>
          </cell>
          <cell r="D309" t="str">
            <v>R1-Tvarovky ATREA</v>
          </cell>
          <cell r="E309">
            <v>5800</v>
          </cell>
          <cell r="F309" t="str">
            <v>ANO</v>
          </cell>
          <cell r="G309" t="str">
            <v>R-RD</v>
          </cell>
        </row>
        <row r="310">
          <cell r="A310" t="str">
            <v>R113212</v>
          </cell>
          <cell r="B310" t="str">
            <v>RKPI - D - Ø125/8x Ø125 - Podstropní rozdělovací komora - Dlouhá neizolovaná</v>
          </cell>
          <cell r="C310" t="str">
            <v>ks</v>
          </cell>
          <cell r="D310" t="str">
            <v>R1-Tvarovky ATREA</v>
          </cell>
          <cell r="E310">
            <v>5800</v>
          </cell>
          <cell r="F310" t="str">
            <v>NE</v>
          </cell>
          <cell r="G310" t="str">
            <v>R-RD</v>
          </cell>
        </row>
        <row r="311">
          <cell r="A311" t="str">
            <v>R113213</v>
          </cell>
          <cell r="B311" t="str">
            <v>RKPI - D - Ø160/8x Ø100 - Podstropní rozdělovací komora - Dlouhá izolovaná</v>
          </cell>
          <cell r="C311" t="str">
            <v>ks</v>
          </cell>
          <cell r="D311" t="str">
            <v>R1-Tvarovky ATREA</v>
          </cell>
          <cell r="E311">
            <v>5800</v>
          </cell>
          <cell r="F311" t="str">
            <v>ANO</v>
          </cell>
          <cell r="G311" t="str">
            <v>R-RD</v>
          </cell>
        </row>
        <row r="312">
          <cell r="A312" t="str">
            <v>R113214</v>
          </cell>
          <cell r="B312" t="str">
            <v>RKPI - D - Ø160/8x Ø125 - Podstropní rozdělovací komora - Dlouhá izolovaná</v>
          </cell>
          <cell r="C312" t="str">
            <v>ks</v>
          </cell>
          <cell r="D312" t="str">
            <v>R1-Tvarovky ATREA</v>
          </cell>
          <cell r="E312">
            <v>5800</v>
          </cell>
          <cell r="F312" t="str">
            <v>NE</v>
          </cell>
          <cell r="G312" t="str">
            <v>R-RD</v>
          </cell>
        </row>
        <row r="313">
          <cell r="A313" t="str">
            <v>R113215</v>
          </cell>
          <cell r="B313" t="str">
            <v>RKPI - D - Ø200/8x Ø100 - Podstropní rozdělovací komora - Dlouhá izolovaná</v>
          </cell>
          <cell r="C313" t="str">
            <v>ks</v>
          </cell>
          <cell r="D313" t="str">
            <v>R1-Tvarovky ATREA</v>
          </cell>
          <cell r="E313">
            <v>5800</v>
          </cell>
          <cell r="F313" t="str">
            <v>ANO</v>
          </cell>
          <cell r="G313" t="str">
            <v>R-RD</v>
          </cell>
        </row>
        <row r="314">
          <cell r="A314" t="str">
            <v>R113216</v>
          </cell>
          <cell r="B314" t="str">
            <v>RKPI - D - Ø200/8x Ø125 - Podstropní rozdělovací komora - Dlouhá izolovaná</v>
          </cell>
          <cell r="C314" t="str">
            <v>ks</v>
          </cell>
          <cell r="D314" t="str">
            <v>R1-Tvarovky ATREA</v>
          </cell>
          <cell r="E314">
            <v>5800</v>
          </cell>
          <cell r="F314" t="str">
            <v>NE</v>
          </cell>
          <cell r="G314" t="str">
            <v>R-RD</v>
          </cell>
        </row>
        <row r="315">
          <cell r="A315" t="str">
            <v>R113901</v>
          </cell>
          <cell r="B315" t="str">
            <v>RKPA -při objednání nutná specifikace RKP (pro kruhový i plochý podstropní rozvod)</v>
          </cell>
          <cell r="C315" t="str">
            <v>ks</v>
          </cell>
          <cell r="D315" t="str">
            <v>R1-Tvarovky ATREA</v>
          </cell>
          <cell r="E315" t="str">
            <v>X</v>
          </cell>
          <cell r="F315" t="str">
            <v>ANO</v>
          </cell>
          <cell r="G315" t="str">
            <v>bez</v>
          </cell>
        </row>
        <row r="316">
          <cell r="A316" t="str">
            <v>R114101</v>
          </cell>
          <cell r="B316" t="str">
            <v>RKP-K Ø125/6x 160x40 - Podstropní rozdělovací komora krátká neizolovaná</v>
          </cell>
          <cell r="C316" t="str">
            <v>ks</v>
          </cell>
          <cell r="D316" t="str">
            <v>R1-Tvarovky ATREA</v>
          </cell>
          <cell r="E316">
            <v>3670</v>
          </cell>
          <cell r="F316" t="str">
            <v>NE</v>
          </cell>
          <cell r="G316" t="str">
            <v>R-RD</v>
          </cell>
        </row>
        <row r="317">
          <cell r="A317" t="str">
            <v>R114102</v>
          </cell>
          <cell r="B317" t="str">
            <v>RKP-K Ø160/6x 160x40 - Podstropní rozdělovací komora krátká neizolovaná</v>
          </cell>
          <cell r="C317" t="str">
            <v>ks</v>
          </cell>
          <cell r="D317" t="str">
            <v>R1-Tvarovky ATREA</v>
          </cell>
          <cell r="E317">
            <v>3670</v>
          </cell>
          <cell r="F317" t="str">
            <v>NE</v>
          </cell>
          <cell r="G317" t="str">
            <v>R-RD</v>
          </cell>
        </row>
        <row r="318">
          <cell r="A318" t="str">
            <v>R114103</v>
          </cell>
          <cell r="B318" t="str">
            <v>RKP-K Ø125/6x 200x50 - Podstropní rozdělovací komora krátká neizolovaná</v>
          </cell>
          <cell r="C318" t="str">
            <v>ks</v>
          </cell>
          <cell r="D318" t="str">
            <v>R1-Tvarovky ATREA</v>
          </cell>
          <cell r="E318">
            <v>3670</v>
          </cell>
          <cell r="F318" t="str">
            <v>NE</v>
          </cell>
          <cell r="G318" t="str">
            <v>R-RD</v>
          </cell>
        </row>
        <row r="319">
          <cell r="A319" t="str">
            <v>R114104</v>
          </cell>
          <cell r="B319" t="str">
            <v>RKP-K Ø160/6x 200x50 - Podstropní rozdělovací komora krátká neizolovaná</v>
          </cell>
          <cell r="C319" t="str">
            <v>ks</v>
          </cell>
          <cell r="D319" t="str">
            <v>R1-Tvarovky ATREA</v>
          </cell>
          <cell r="E319">
            <v>3670</v>
          </cell>
          <cell r="F319" t="str">
            <v>NE</v>
          </cell>
          <cell r="G319" t="str">
            <v>R-RD</v>
          </cell>
        </row>
        <row r="320">
          <cell r="A320" t="str">
            <v>R114111</v>
          </cell>
          <cell r="B320" t="str">
            <v>RKPI-K Ø125/6x 160x40 - Podstropní rozdělovací komora krátká izolovaná</v>
          </cell>
          <cell r="C320" t="str">
            <v>ks</v>
          </cell>
          <cell r="D320" t="str">
            <v>R1-Tvarovky ATREA</v>
          </cell>
          <cell r="E320">
            <v>4270</v>
          </cell>
          <cell r="F320" t="str">
            <v>NE</v>
          </cell>
          <cell r="G320" t="str">
            <v>R-RD</v>
          </cell>
        </row>
        <row r="321">
          <cell r="A321" t="str">
            <v>R114112</v>
          </cell>
          <cell r="B321" t="str">
            <v>RKPI-K Ø160/6x 160x40 - Podstropní rozdělovací komora krátká izolovaná</v>
          </cell>
          <cell r="C321" t="str">
            <v>ks</v>
          </cell>
          <cell r="D321" t="str">
            <v>R1-Tvarovky ATREA</v>
          </cell>
          <cell r="E321">
            <v>4270</v>
          </cell>
          <cell r="F321" t="str">
            <v>NE</v>
          </cell>
          <cell r="G321" t="str">
            <v>R-RD</v>
          </cell>
        </row>
        <row r="322">
          <cell r="A322" t="str">
            <v>R114113</v>
          </cell>
          <cell r="B322" t="str">
            <v>RKPI-K Ø125/6x 200x50  -Podstropní rozdělovací komora krátká izolovaná</v>
          </cell>
          <cell r="C322" t="str">
            <v>ks</v>
          </cell>
          <cell r="D322" t="str">
            <v>R1-Tvarovky ATREA</v>
          </cell>
          <cell r="E322">
            <v>4270</v>
          </cell>
          <cell r="F322" t="str">
            <v>NE</v>
          </cell>
          <cell r="G322" t="str">
            <v>R-RD</v>
          </cell>
        </row>
        <row r="323">
          <cell r="A323" t="str">
            <v>R114114</v>
          </cell>
          <cell r="B323" t="str">
            <v>RKPI-K Ø160/6x 200x50 - Podstropní rozdělovací komora krátká izolovaná</v>
          </cell>
          <cell r="C323" t="str">
            <v>ks</v>
          </cell>
          <cell r="D323" t="str">
            <v>R1-Tvarovky ATREA</v>
          </cell>
          <cell r="E323">
            <v>4270</v>
          </cell>
          <cell r="F323" t="str">
            <v>NE</v>
          </cell>
          <cell r="G323" t="str">
            <v>R-RD</v>
          </cell>
        </row>
        <row r="324">
          <cell r="A324" t="str">
            <v>R114201</v>
          </cell>
          <cell r="B324" t="str">
            <v>RKP-D Ø125/8x 160x40 - Podstropní rozdělovací komora dlouhá neizolovaná</v>
          </cell>
          <cell r="C324" t="str">
            <v>ks</v>
          </cell>
          <cell r="D324" t="str">
            <v>R1-Tvarovky ATREA</v>
          </cell>
          <cell r="E324">
            <v>3970</v>
          </cell>
          <cell r="F324" t="str">
            <v>NE</v>
          </cell>
          <cell r="G324" t="str">
            <v>R-RD</v>
          </cell>
        </row>
        <row r="325">
          <cell r="A325" t="str">
            <v>R114202</v>
          </cell>
          <cell r="B325" t="str">
            <v>RKP-D Ø160/8x 160x40 - Podstropní rozdělovací komora dlouhá neizolovaná</v>
          </cell>
          <cell r="C325" t="str">
            <v>ks</v>
          </cell>
          <cell r="D325" t="str">
            <v>R1-Tvarovky ATREA</v>
          </cell>
          <cell r="E325">
            <v>3970</v>
          </cell>
          <cell r="F325" t="str">
            <v>NE</v>
          </cell>
          <cell r="G325" t="str">
            <v>R-RD</v>
          </cell>
        </row>
        <row r="326">
          <cell r="A326" t="str">
            <v>R114203</v>
          </cell>
          <cell r="B326" t="str">
            <v>RKP-D Ø125/8x 200x50 - Podstropní rozdělovací komora dlouhá neizolovaná</v>
          </cell>
          <cell r="C326" t="str">
            <v>ks</v>
          </cell>
          <cell r="D326" t="str">
            <v>R1-Tvarovky ATREA</v>
          </cell>
          <cell r="E326">
            <v>3970</v>
          </cell>
          <cell r="F326" t="str">
            <v>NE</v>
          </cell>
          <cell r="G326" t="str">
            <v>R-RD</v>
          </cell>
        </row>
        <row r="327">
          <cell r="A327" t="str">
            <v>R114204</v>
          </cell>
          <cell r="B327" t="str">
            <v>RKP-D Ø160/8x 200x50 - Podstropní rozdělovací komora dlouhá neizolovaná</v>
          </cell>
          <cell r="C327" t="str">
            <v>ks</v>
          </cell>
          <cell r="D327" t="str">
            <v>R1-Tvarovky ATREA</v>
          </cell>
          <cell r="E327">
            <v>3970</v>
          </cell>
          <cell r="F327" t="str">
            <v>NE</v>
          </cell>
          <cell r="G327" t="str">
            <v>R-RD</v>
          </cell>
        </row>
        <row r="328">
          <cell r="A328" t="str">
            <v>R114211</v>
          </cell>
          <cell r="B328" t="str">
            <v>RKPI-D Ø125/8x 160x40 - Podstropní rozdělovací komora dlouhá izolovaná</v>
          </cell>
          <cell r="C328" t="str">
            <v>ks</v>
          </cell>
          <cell r="D328" t="str">
            <v>R1-Tvarovky ATREA</v>
          </cell>
          <cell r="E328">
            <v>4550</v>
          </cell>
          <cell r="F328" t="str">
            <v>NE</v>
          </cell>
          <cell r="G328" t="str">
            <v>R-RD</v>
          </cell>
        </row>
        <row r="329">
          <cell r="A329" t="str">
            <v>R114212</v>
          </cell>
          <cell r="B329" t="str">
            <v>RKPI-D Ø160/8x 160x40 - Podstropní rozdělovací komora dlouhá izolovaná</v>
          </cell>
          <cell r="C329" t="str">
            <v>ks</v>
          </cell>
          <cell r="D329" t="str">
            <v>R1-Tvarovky ATREA</v>
          </cell>
          <cell r="E329">
            <v>4550</v>
          </cell>
          <cell r="F329" t="str">
            <v>NE</v>
          </cell>
          <cell r="G329" t="str">
            <v>R-RD</v>
          </cell>
        </row>
        <row r="330">
          <cell r="A330" t="str">
            <v>R114213</v>
          </cell>
          <cell r="B330" t="str">
            <v>RKPI-D Ø125/8x 200x50 - Podstropní rozdělovací komora dlouhá izolovaná</v>
          </cell>
          <cell r="C330" t="str">
            <v>ks</v>
          </cell>
          <cell r="D330" t="str">
            <v>R1-Tvarovky ATREA</v>
          </cell>
          <cell r="E330">
            <v>4550</v>
          </cell>
          <cell r="F330" t="str">
            <v>NE</v>
          </cell>
          <cell r="G330" t="str">
            <v>R-RD</v>
          </cell>
        </row>
        <row r="331">
          <cell r="A331" t="str">
            <v>R114214</v>
          </cell>
          <cell r="B331" t="str">
            <v>RKPI-D Ø160/8x 200x50 - Podstropní rozdělovací komora dlouhá izolovaná</v>
          </cell>
          <cell r="C331" t="str">
            <v>ks</v>
          </cell>
          <cell r="D331" t="str">
            <v>R1-Tvarovky ATREA</v>
          </cell>
          <cell r="E331">
            <v>4550</v>
          </cell>
          <cell r="F331" t="str">
            <v>NE</v>
          </cell>
          <cell r="G331" t="str">
            <v>R-RD</v>
          </cell>
        </row>
        <row r="332">
          <cell r="A332" t="str">
            <v>R120011</v>
          </cell>
          <cell r="B332" t="str">
            <v>PKP 200x50 - Podlahový kanál pozink typ A - tl. 0,6 mm</v>
          </cell>
          <cell r="C332" t="str">
            <v>m</v>
          </cell>
          <cell r="D332" t="str">
            <v>R1-Rozvod 200x50</v>
          </cell>
          <cell r="E332">
            <v>215</v>
          </cell>
          <cell r="F332" t="str">
            <v>NE</v>
          </cell>
          <cell r="G332" t="str">
            <v>R-RD</v>
          </cell>
        </row>
        <row r="333">
          <cell r="A333" t="str">
            <v>R120012</v>
          </cell>
          <cell r="B333" t="str">
            <v>PKP 200x50 - Podlahový kanál pozink typ B - tl. 1 mm</v>
          </cell>
          <cell r="C333" t="str">
            <v>m</v>
          </cell>
          <cell r="D333" t="str">
            <v>R1-Rozvod 200x50</v>
          </cell>
          <cell r="E333">
            <v>270</v>
          </cell>
          <cell r="F333" t="str">
            <v>NE</v>
          </cell>
          <cell r="G333" t="str">
            <v>R-RD</v>
          </cell>
        </row>
        <row r="334">
          <cell r="A334" t="str">
            <v>R120042</v>
          </cell>
          <cell r="B334" t="str">
            <v>PKP 160x40 - Podlahový kanál pozink typ B - tl. 1mm</v>
          </cell>
          <cell r="C334" t="str">
            <v>m</v>
          </cell>
          <cell r="D334" t="str">
            <v>R1-Rozvod 160x40</v>
          </cell>
          <cell r="E334">
            <v>260</v>
          </cell>
          <cell r="F334" t="str">
            <v>NE</v>
          </cell>
          <cell r="G334" t="str">
            <v>R-RD</v>
          </cell>
        </row>
        <row r="335">
          <cell r="A335" t="str">
            <v>R120301</v>
          </cell>
          <cell r="B335" t="str">
            <v>KSP - kanálová spojka přímá 200x50</v>
          </cell>
          <cell r="C335" t="str">
            <v>ks</v>
          </cell>
          <cell r="D335" t="str">
            <v>R1-Rozvod 200x50</v>
          </cell>
          <cell r="E335">
            <v>145</v>
          </cell>
          <cell r="F335" t="str">
            <v>NE</v>
          </cell>
          <cell r="G335" t="str">
            <v>R-RD</v>
          </cell>
        </row>
        <row r="336">
          <cell r="A336" t="str">
            <v>R120310</v>
          </cell>
          <cell r="B336" t="str">
            <v>KSU - kanálová spojká úhlová - 45° - 200x50</v>
          </cell>
          <cell r="C336" t="str">
            <v>ks</v>
          </cell>
          <cell r="D336" t="str">
            <v>R1-Rozvod 200x50</v>
          </cell>
          <cell r="E336">
            <v>330</v>
          </cell>
          <cell r="F336" t="str">
            <v>NE</v>
          </cell>
          <cell r="G336" t="str">
            <v>R-RD</v>
          </cell>
        </row>
        <row r="337">
          <cell r="A337" t="str">
            <v>R120331</v>
          </cell>
          <cell r="B337" t="str">
            <v>KSP - kanálová spojka přímá 160x40</v>
          </cell>
          <cell r="C337" t="str">
            <v>ks</v>
          </cell>
          <cell r="D337" t="str">
            <v>R1-Rozvod 160x40</v>
          </cell>
          <cell r="E337">
            <v>145</v>
          </cell>
          <cell r="F337" t="str">
            <v>NE</v>
          </cell>
          <cell r="G337" t="str">
            <v>R-RD</v>
          </cell>
        </row>
        <row r="338">
          <cell r="A338" t="str">
            <v>R120340</v>
          </cell>
          <cell r="B338" t="str">
            <v>KSU - kanálová spojká úhlová - 45° - 160x40</v>
          </cell>
          <cell r="C338" t="str">
            <v>ks</v>
          </cell>
          <cell r="D338" t="str">
            <v>R1-Rozvod 160x40</v>
          </cell>
          <cell r="E338">
            <v>330</v>
          </cell>
          <cell r="F338" t="str">
            <v>NE</v>
          </cell>
          <cell r="G338" t="str">
            <v>R-RD</v>
          </cell>
        </row>
        <row r="339">
          <cell r="A339" t="str">
            <v>R120403</v>
          </cell>
          <cell r="B339" t="str">
            <v>PKR 200x50-2x45° - podlahový kanál rozbočka symetrická</v>
          </cell>
          <cell r="C339" t="str">
            <v>ks</v>
          </cell>
          <cell r="D339" t="str">
            <v>R1-Rozvod 200x50</v>
          </cell>
          <cell r="E339">
            <v>1030</v>
          </cell>
          <cell r="F339" t="str">
            <v>NE</v>
          </cell>
          <cell r="G339" t="str">
            <v>R-RD</v>
          </cell>
        </row>
        <row r="340">
          <cell r="A340" t="str">
            <v>R120443</v>
          </cell>
          <cell r="B340" t="str">
            <v>PKR 160x40-2x45° - podlahový kanál rozbočka symetrická</v>
          </cell>
          <cell r="C340" t="str">
            <v>ks</v>
          </cell>
          <cell r="D340" t="str">
            <v>R1-Rozvod 160x40</v>
          </cell>
          <cell r="E340">
            <v>1030</v>
          </cell>
          <cell r="F340" t="str">
            <v>NE</v>
          </cell>
          <cell r="G340" t="str">
            <v>R-RD</v>
          </cell>
        </row>
        <row r="341">
          <cell r="A341" t="str">
            <v>R120500</v>
          </cell>
          <cell r="B341" t="str">
            <v>RVP XX - tl.20x52x197 - regulační vložka potrubí</v>
          </cell>
          <cell r="C341" t="str">
            <v>ks</v>
          </cell>
          <cell r="D341" t="str">
            <v>R1-Rozvod 200x50</v>
          </cell>
          <cell r="E341">
            <v>68</v>
          </cell>
          <cell r="F341" t="str">
            <v>NE</v>
          </cell>
          <cell r="G341" t="str">
            <v>R-RD</v>
          </cell>
        </row>
        <row r="342">
          <cell r="A342" t="str">
            <v>R120501</v>
          </cell>
          <cell r="B342" t="str">
            <v>RVP XX - tl.20x42x157 - regulační vložka potrubí</v>
          </cell>
          <cell r="C342" t="str">
            <v>ks</v>
          </cell>
          <cell r="D342" t="str">
            <v>R1-Rozvod 160x40</v>
          </cell>
          <cell r="E342">
            <v>68</v>
          </cell>
          <cell r="F342" t="str">
            <v>NE</v>
          </cell>
          <cell r="G342" t="str">
            <v>R-RD</v>
          </cell>
        </row>
        <row r="343">
          <cell r="A343" t="str">
            <v>R120511</v>
          </cell>
          <cell r="B343" t="str">
            <v>RVK XX - tl.20 - regulační vložka potrubí DN77 - pro rozvod GP</v>
          </cell>
          <cell r="C343" t="str">
            <v>ks</v>
          </cell>
          <cell r="D343" t="str">
            <v>R1-Tvarovky ATREA</v>
          </cell>
          <cell r="E343">
            <v>68</v>
          </cell>
          <cell r="F343" t="str">
            <v>ANO</v>
          </cell>
          <cell r="G343" t="str">
            <v>R-RD</v>
          </cell>
        </row>
        <row r="344">
          <cell r="A344" t="str">
            <v>R120520</v>
          </cell>
          <cell r="B344" t="str">
            <v>RVK XX - tl.20 - regulační vložka potrubí DN102</v>
          </cell>
          <cell r="C344" t="str">
            <v>ks</v>
          </cell>
          <cell r="D344" t="str">
            <v>R1-Tvarovky ATREA</v>
          </cell>
          <cell r="E344">
            <v>68</v>
          </cell>
          <cell r="F344" t="str">
            <v>NE</v>
          </cell>
          <cell r="G344" t="str">
            <v>R-RD</v>
          </cell>
        </row>
        <row r="345">
          <cell r="A345" t="str">
            <v>R120521</v>
          </cell>
          <cell r="B345" t="str">
            <v>RVK XX - tl.20 - regulační vložka potrubí DN127</v>
          </cell>
          <cell r="C345" t="str">
            <v>ks</v>
          </cell>
          <cell r="D345" t="str">
            <v>R1-Tvarovky ATREA</v>
          </cell>
          <cell r="E345">
            <v>68</v>
          </cell>
          <cell r="F345" t="str">
            <v>NE</v>
          </cell>
          <cell r="G345" t="str">
            <v>R-RD</v>
          </cell>
        </row>
        <row r="346">
          <cell r="A346" t="str">
            <v>R120522</v>
          </cell>
          <cell r="B346" t="str">
            <v>RVK XX - tl.20 - regulační vložka potrubí DN160</v>
          </cell>
          <cell r="C346" t="str">
            <v>ks</v>
          </cell>
          <cell r="D346" t="str">
            <v>R1-Tvarovky ATREA</v>
          </cell>
          <cell r="E346">
            <v>68</v>
          </cell>
          <cell r="F346" t="str">
            <v>NE</v>
          </cell>
          <cell r="G346" t="str">
            <v>R-RD</v>
          </cell>
        </row>
        <row r="347">
          <cell r="A347" t="str">
            <v>R120523</v>
          </cell>
          <cell r="B347" t="str">
            <v>RVK XX - tl.20 - regulační vložka potrubí DN203</v>
          </cell>
          <cell r="C347" t="str">
            <v>ks</v>
          </cell>
          <cell r="D347" t="str">
            <v>R1-Tvarovky ATREA</v>
          </cell>
          <cell r="E347">
            <v>68</v>
          </cell>
          <cell r="F347" t="str">
            <v>NE</v>
          </cell>
          <cell r="G347" t="str">
            <v>R-RD</v>
          </cell>
        </row>
        <row r="348">
          <cell r="A348" t="str">
            <v>R120524</v>
          </cell>
          <cell r="B348" t="str">
            <v>RVK XX - tl.20 - regulační vložka potrubí DN254</v>
          </cell>
          <cell r="C348" t="str">
            <v>ks</v>
          </cell>
          <cell r="D348" t="str">
            <v>R1-Tvarovky ATREA</v>
          </cell>
          <cell r="E348">
            <v>68</v>
          </cell>
          <cell r="F348" t="str">
            <v>NE</v>
          </cell>
          <cell r="G348" t="str">
            <v>R-RD</v>
          </cell>
        </row>
        <row r="349">
          <cell r="A349" t="str">
            <v>R120901</v>
          </cell>
          <cell r="B349" t="str">
            <v>PPP Plech podlahový podložný pod podlahové kanály 50x195 pozink 0,6 mm</v>
          </cell>
          <cell r="C349" t="str">
            <v>ks</v>
          </cell>
          <cell r="D349" t="str">
            <v>R1-Rozvod 200x50</v>
          </cell>
          <cell r="E349">
            <v>27</v>
          </cell>
          <cell r="F349" t="str">
            <v>NE</v>
          </cell>
          <cell r="G349" t="str">
            <v>R-RD</v>
          </cell>
        </row>
        <row r="350">
          <cell r="A350" t="str">
            <v>R120902</v>
          </cell>
          <cell r="B350" t="str">
            <v>PVB Podlahová výztuha beton (podlahového kanálu)</v>
          </cell>
          <cell r="C350" t="str">
            <v>ks</v>
          </cell>
          <cell r="D350" t="str">
            <v>R1-Rozvod 200x50</v>
          </cell>
          <cell r="E350">
            <v>41</v>
          </cell>
          <cell r="F350" t="str">
            <v>NE</v>
          </cell>
          <cell r="G350" t="str">
            <v>R-RD</v>
          </cell>
        </row>
        <row r="351">
          <cell r="A351" t="str">
            <v>R120903</v>
          </cell>
          <cell r="B351" t="str">
            <v>PVV Podlahová výztuha vnitřní (podlahového kanálu)</v>
          </cell>
          <cell r="C351" t="str">
            <v>ks</v>
          </cell>
          <cell r="D351" t="str">
            <v>R1-Rozvod 200x50</v>
          </cell>
          <cell r="E351">
            <v>41</v>
          </cell>
          <cell r="F351" t="str">
            <v>NE</v>
          </cell>
          <cell r="G351" t="str">
            <v>R-RD</v>
          </cell>
        </row>
        <row r="352">
          <cell r="A352" t="str">
            <v>R120941</v>
          </cell>
          <cell r="B352" t="str">
            <v>PPP 40x155 - plech podložný pod podlahové kanály</v>
          </cell>
          <cell r="C352" t="str">
            <v>ks</v>
          </cell>
          <cell r="D352" t="str">
            <v>R1-Rozvod 160x40</v>
          </cell>
          <cell r="E352">
            <v>27</v>
          </cell>
          <cell r="F352" t="str">
            <v>NE</v>
          </cell>
          <cell r="G352" t="str">
            <v>R-RD</v>
          </cell>
        </row>
        <row r="353">
          <cell r="A353" t="str">
            <v>R120942</v>
          </cell>
          <cell r="B353" t="str">
            <v>PVB 155 - podlahová výztuha beton</v>
          </cell>
          <cell r="C353" t="str">
            <v>ks</v>
          </cell>
          <cell r="D353" t="str">
            <v>R1-Rozvod 160x40</v>
          </cell>
          <cell r="E353">
            <v>41</v>
          </cell>
          <cell r="F353" t="str">
            <v>NE</v>
          </cell>
          <cell r="G353" t="str">
            <v>R-RD</v>
          </cell>
        </row>
        <row r="354">
          <cell r="A354" t="str">
            <v>R120943</v>
          </cell>
          <cell r="B354" t="str">
            <v>PVV - rohová vymezovací vsuvka pro podlahový kanál</v>
          </cell>
          <cell r="C354" t="str">
            <v>ks</v>
          </cell>
          <cell r="D354" t="str">
            <v>R1-Rozvod 160x40</v>
          </cell>
          <cell r="E354">
            <v>41</v>
          </cell>
          <cell r="F354" t="str">
            <v>NE</v>
          </cell>
          <cell r="G354" t="str">
            <v>R-RD</v>
          </cell>
        </row>
        <row r="355">
          <cell r="A355" t="str">
            <v>R121100</v>
          </cell>
          <cell r="B355" t="str">
            <v>PPS 200x50/100 - podlahový přechod kolmé napojení</v>
          </cell>
          <cell r="C355" t="str">
            <v>ks</v>
          </cell>
          <cell r="D355" t="str">
            <v>R1-Rozvod 200x50</v>
          </cell>
          <cell r="E355">
            <v>1000</v>
          </cell>
          <cell r="F355" t="str">
            <v>ANO</v>
          </cell>
          <cell r="G355" t="str">
            <v>R-RD</v>
          </cell>
        </row>
        <row r="356">
          <cell r="A356" t="str">
            <v>R121101</v>
          </cell>
          <cell r="B356" t="str">
            <v>PPK 200x50/ø100 - Podlahový přechod koncový - přímý</v>
          </cell>
          <cell r="C356" t="str">
            <v>ks</v>
          </cell>
          <cell r="D356" t="str">
            <v>R1-Rozvod 200x50</v>
          </cell>
          <cell r="E356">
            <v>825</v>
          </cell>
          <cell r="F356" t="str">
            <v>ANO</v>
          </cell>
          <cell r="G356" t="str">
            <v>R-RD</v>
          </cell>
        </row>
        <row r="357">
          <cell r="A357" t="str">
            <v>R121120</v>
          </cell>
          <cell r="B357" t="str">
            <v>PPS 200x50/125 - podlahový přechod kolmé napojení</v>
          </cell>
          <cell r="C357" t="str">
            <v>ks</v>
          </cell>
          <cell r="D357" t="str">
            <v>R1-Rozvod 200x50</v>
          </cell>
          <cell r="E357">
            <v>1000</v>
          </cell>
          <cell r="F357" t="str">
            <v>NE</v>
          </cell>
          <cell r="G357" t="str">
            <v>R-RD</v>
          </cell>
        </row>
        <row r="358">
          <cell r="A358" t="str">
            <v>R121121</v>
          </cell>
          <cell r="B358" t="str">
            <v>PPK 200x50/ø125 - Podlahový přechod koncový - přímý</v>
          </cell>
          <cell r="C358" t="str">
            <v>ks</v>
          </cell>
          <cell r="D358" t="str">
            <v>R1-Rozvod 200x50</v>
          </cell>
          <cell r="E358">
            <v>835</v>
          </cell>
          <cell r="F358" t="str">
            <v>NE</v>
          </cell>
          <cell r="G358" t="str">
            <v>R-RD</v>
          </cell>
        </row>
        <row r="359">
          <cell r="A359" t="str">
            <v>R121160</v>
          </cell>
          <cell r="B359" t="str">
            <v>PPS 200x50/160 - podlahový přechod kolmé napojení</v>
          </cell>
          <cell r="C359" t="str">
            <v>ks</v>
          </cell>
          <cell r="D359" t="str">
            <v>R1-Rozvod 200x50</v>
          </cell>
          <cell r="E359">
            <v>1000</v>
          </cell>
          <cell r="F359" t="str">
            <v>NE</v>
          </cell>
          <cell r="G359" t="str">
            <v>R-RD</v>
          </cell>
        </row>
        <row r="360">
          <cell r="A360" t="str">
            <v>R121161</v>
          </cell>
          <cell r="B360" t="str">
            <v>PPK 200x50/ø160 - Podlahový přechod koncový - přímý</v>
          </cell>
          <cell r="C360" t="str">
            <v>ks</v>
          </cell>
          <cell r="D360" t="str">
            <v>R1-Rozvod 200x50</v>
          </cell>
          <cell r="E360">
            <v>870</v>
          </cell>
          <cell r="F360" t="str">
            <v>NE</v>
          </cell>
          <cell r="G360" t="str">
            <v>R-RD</v>
          </cell>
        </row>
        <row r="361">
          <cell r="A361" t="str">
            <v>R121400</v>
          </cell>
          <cell r="B361" t="str">
            <v>PPK 160x40/90° - podlahový přech obloukový</v>
          </cell>
          <cell r="C361" t="str">
            <v>ks</v>
          </cell>
          <cell r="D361" t="str">
            <v>R1-Rozvod 160x40</v>
          </cell>
          <cell r="E361">
            <v>500</v>
          </cell>
          <cell r="F361" t="str">
            <v>NE</v>
          </cell>
          <cell r="G361" t="str">
            <v>R-RD</v>
          </cell>
        </row>
        <row r="362">
          <cell r="A362" t="str">
            <v>R121401</v>
          </cell>
          <cell r="B362" t="str">
            <v>PPK 160x40/ø100 - podlahový přechod koncový - přímý</v>
          </cell>
          <cell r="C362" t="str">
            <v>ks</v>
          </cell>
          <cell r="D362" t="str">
            <v>R1-Rozvod 160x40</v>
          </cell>
          <cell r="E362">
            <v>825</v>
          </cell>
          <cell r="F362" t="str">
            <v>ANO</v>
          </cell>
          <cell r="G362" t="str">
            <v>R-RD</v>
          </cell>
        </row>
        <row r="363">
          <cell r="A363" t="str">
            <v>R121402</v>
          </cell>
          <cell r="B363" t="str">
            <v>PPS 160x40/100 - podlahový přechod koncový - kolmé napojení</v>
          </cell>
          <cell r="C363" t="str">
            <v>ks</v>
          </cell>
          <cell r="D363" t="str">
            <v>R1-Rozvod 160x40</v>
          </cell>
          <cell r="E363">
            <v>1000</v>
          </cell>
          <cell r="F363" t="str">
            <v>ANO</v>
          </cell>
          <cell r="G363" t="str">
            <v>R-RD</v>
          </cell>
        </row>
        <row r="364">
          <cell r="A364" t="str">
            <v>R121421</v>
          </cell>
          <cell r="B364" t="str">
            <v>PPK 160x40/ø125 - podlahový přechod koncový - přímý</v>
          </cell>
          <cell r="C364" t="str">
            <v>ks</v>
          </cell>
          <cell r="D364" t="str">
            <v>R1-Rozvod 160x40</v>
          </cell>
          <cell r="E364">
            <v>835</v>
          </cell>
          <cell r="F364" t="str">
            <v>NE</v>
          </cell>
          <cell r="G364" t="str">
            <v>R-RD</v>
          </cell>
        </row>
        <row r="365">
          <cell r="A365" t="str">
            <v>R121422</v>
          </cell>
          <cell r="B365" t="str">
            <v>PPS 160x40/125 - podlahový přechod koncový - kolmé napojení</v>
          </cell>
          <cell r="C365" t="str">
            <v>ks</v>
          </cell>
          <cell r="D365" t="str">
            <v>R1-Rozvod 160x40</v>
          </cell>
          <cell r="E365">
            <v>1000</v>
          </cell>
          <cell r="F365" t="str">
            <v>NE</v>
          </cell>
          <cell r="G365" t="str">
            <v>R-RD</v>
          </cell>
        </row>
        <row r="366">
          <cell r="A366" t="str">
            <v>R121432</v>
          </cell>
          <cell r="B366" t="str">
            <v>PPS 160x40/160 - podlahový přechod koncový - kolmé napojení</v>
          </cell>
          <cell r="C366" t="str">
            <v>ks</v>
          </cell>
          <cell r="D366" t="str">
            <v>R1-Rozvod 160x40</v>
          </cell>
          <cell r="E366">
            <v>1060</v>
          </cell>
          <cell r="F366" t="str">
            <v>NE</v>
          </cell>
          <cell r="G366" t="str">
            <v>R-RD</v>
          </cell>
        </row>
        <row r="367">
          <cell r="A367" t="str">
            <v>R121461</v>
          </cell>
          <cell r="B367" t="str">
            <v>PPK 160x40/ø160 - podlahový přechod koncový - přímý</v>
          </cell>
          <cell r="C367" t="str">
            <v>ks</v>
          </cell>
          <cell r="D367" t="str">
            <v>R1-Rozvod 160x40</v>
          </cell>
          <cell r="E367">
            <v>870</v>
          </cell>
          <cell r="F367" t="str">
            <v>NE</v>
          </cell>
          <cell r="G367" t="str">
            <v>R-RD</v>
          </cell>
        </row>
        <row r="368">
          <cell r="A368" t="str">
            <v>R121500</v>
          </cell>
          <cell r="B368" t="str">
            <v>PPK 200x50/90° - Podlahový přechod obloukový</v>
          </cell>
          <cell r="C368" t="str">
            <v>ks</v>
          </cell>
          <cell r="D368" t="str">
            <v>R1-Rozvod 200x50</v>
          </cell>
          <cell r="E368">
            <v>300</v>
          </cell>
          <cell r="F368" t="str">
            <v>NE</v>
          </cell>
          <cell r="G368" t="str">
            <v>R-RD</v>
          </cell>
        </row>
        <row r="369">
          <cell r="A369" t="str">
            <v>R121601</v>
          </cell>
          <cell r="B369" t="str">
            <v>PKS - přechodová komora stropní/stěnová 100/100</v>
          </cell>
          <cell r="C369" t="str">
            <v>ks</v>
          </cell>
          <cell r="D369" t="str">
            <v>R1-Tvarovky ATREA</v>
          </cell>
          <cell r="E369">
            <v>1190</v>
          </cell>
          <cell r="F369" t="str">
            <v>ANO</v>
          </cell>
          <cell r="G369" t="str">
            <v>R-RD</v>
          </cell>
        </row>
        <row r="370">
          <cell r="A370" t="str">
            <v>R121602</v>
          </cell>
          <cell r="B370" t="str">
            <v>PKS - přechodová komora stropní/stěnová 100/125</v>
          </cell>
          <cell r="C370" t="str">
            <v>ks</v>
          </cell>
          <cell r="D370" t="str">
            <v>R1-Tvarovky ATREA</v>
          </cell>
          <cell r="E370">
            <v>1190</v>
          </cell>
          <cell r="F370" t="str">
            <v>ANO</v>
          </cell>
          <cell r="G370" t="str">
            <v>R-RD</v>
          </cell>
        </row>
        <row r="371">
          <cell r="A371" t="str">
            <v>R121603</v>
          </cell>
          <cell r="B371" t="str">
            <v>PKS - přechodová komora stropní/stěnová 125/125</v>
          </cell>
          <cell r="C371" t="str">
            <v>ks</v>
          </cell>
          <cell r="D371" t="str">
            <v>R1-Tvarovky ATREA</v>
          </cell>
          <cell r="E371">
            <v>1190</v>
          </cell>
          <cell r="F371" t="str">
            <v>NE</v>
          </cell>
          <cell r="G371" t="str">
            <v>R-RD</v>
          </cell>
        </row>
        <row r="372">
          <cell r="A372" t="str">
            <v>R121604</v>
          </cell>
          <cell r="B372" t="str">
            <v>PKS - přechodová komora stropní/stěnová 125/160</v>
          </cell>
          <cell r="C372" t="str">
            <v>ks</v>
          </cell>
          <cell r="D372" t="str">
            <v>R1-Tvarovky ATREA</v>
          </cell>
          <cell r="E372">
            <v>1190</v>
          </cell>
          <cell r="F372" t="str">
            <v>NE</v>
          </cell>
          <cell r="G372" t="str">
            <v>R-RD</v>
          </cell>
        </row>
        <row r="373">
          <cell r="A373" t="str">
            <v>R121605</v>
          </cell>
          <cell r="B373" t="str">
            <v>PKS - přechodová komora stropní/stěnová 160/160</v>
          </cell>
          <cell r="C373" t="str">
            <v>ks</v>
          </cell>
          <cell r="D373" t="str">
            <v>R1-Tvarovky ATREA</v>
          </cell>
          <cell r="E373">
            <v>1190</v>
          </cell>
          <cell r="F373" t="str">
            <v>NE</v>
          </cell>
          <cell r="G373" t="str">
            <v>R-RD</v>
          </cell>
        </row>
        <row r="374">
          <cell r="A374" t="str">
            <v>R121606</v>
          </cell>
          <cell r="B374" t="str">
            <v>PKS - přechodová komora stropní/stěnová 160/200</v>
          </cell>
          <cell r="C374" t="str">
            <v>ks</v>
          </cell>
          <cell r="D374" t="str">
            <v>R1-Tvarovky ATREA</v>
          </cell>
          <cell r="E374">
            <v>1190</v>
          </cell>
          <cell r="F374" t="str">
            <v>NE</v>
          </cell>
          <cell r="G374" t="str">
            <v>R-RD</v>
          </cell>
        </row>
        <row r="375">
          <cell r="A375" t="str">
            <v>R121607</v>
          </cell>
          <cell r="B375" t="str">
            <v>PKS - přechodová komora stropní/stěnová 2x100/125</v>
          </cell>
          <cell r="C375" t="str">
            <v>ks</v>
          </cell>
          <cell r="D375" t="str">
            <v>R1-Tvarovky ATREA</v>
          </cell>
          <cell r="E375">
            <v>1140</v>
          </cell>
          <cell r="F375" t="str">
            <v>ANO</v>
          </cell>
          <cell r="G375" t="str">
            <v>R-RD</v>
          </cell>
        </row>
        <row r="376">
          <cell r="A376" t="str">
            <v>R121608</v>
          </cell>
          <cell r="B376" t="str">
            <v>PKS - přechodová komora stropní/stěnová 2x100/160</v>
          </cell>
          <cell r="C376" t="str">
            <v>ks</v>
          </cell>
          <cell r="D376" t="str">
            <v>R1-Tvarovky ATREA</v>
          </cell>
          <cell r="E376">
            <v>1140</v>
          </cell>
          <cell r="F376" t="str">
            <v>ANO</v>
          </cell>
          <cell r="G376" t="str">
            <v>R-RD</v>
          </cell>
        </row>
        <row r="377">
          <cell r="A377" t="str">
            <v>R121609</v>
          </cell>
          <cell r="B377" t="str">
            <v>PKS - přechodová komora stropní/stěnová 3x100/160</v>
          </cell>
          <cell r="C377" t="str">
            <v>ks</v>
          </cell>
          <cell r="D377" t="str">
            <v>R1-Tvarovky ATREA</v>
          </cell>
          <cell r="E377">
            <v>1260</v>
          </cell>
          <cell r="F377" t="str">
            <v>ANO</v>
          </cell>
          <cell r="G377" t="str">
            <v>R-RD</v>
          </cell>
        </row>
        <row r="378">
          <cell r="A378" t="str">
            <v>R121610</v>
          </cell>
          <cell r="B378" t="str">
            <v>PKS - přechodová komora stropní/stěnová 3x100/200</v>
          </cell>
          <cell r="C378" t="str">
            <v>ks</v>
          </cell>
          <cell r="D378" t="str">
            <v>R1-Tvarovky ATREA</v>
          </cell>
          <cell r="E378">
            <v>1260</v>
          </cell>
          <cell r="F378" t="str">
            <v>ANO</v>
          </cell>
          <cell r="G378" t="str">
            <v>R-RD</v>
          </cell>
        </row>
        <row r="379">
          <cell r="A379" t="str">
            <v>R130011</v>
          </cell>
          <cell r="B379" t="str">
            <v>KKC 200x50/255x100 - Krabice koncová čelní</v>
          </cell>
          <cell r="C379" t="str">
            <v>ks</v>
          </cell>
          <cell r="D379" t="str">
            <v>R1-Rozvod 200x50</v>
          </cell>
          <cell r="E379">
            <v>595</v>
          </cell>
          <cell r="F379" t="str">
            <v>NE</v>
          </cell>
          <cell r="G379" t="str">
            <v>R-RD</v>
          </cell>
        </row>
        <row r="380">
          <cell r="A380" t="str">
            <v>R130012</v>
          </cell>
          <cell r="B380" t="str">
            <v>KKC-Z 200x50/255x100 - Krabice koncová čelní - zvýšená</v>
          </cell>
          <cell r="C380" t="str">
            <v>ks</v>
          </cell>
          <cell r="D380" t="str">
            <v>R1-Rozvod 200x50</v>
          </cell>
          <cell r="E380">
            <v>595</v>
          </cell>
          <cell r="F380" t="str">
            <v>NE</v>
          </cell>
          <cell r="G380" t="str">
            <v>R-RD</v>
          </cell>
        </row>
        <row r="381">
          <cell r="A381" t="str">
            <v>R130021</v>
          </cell>
          <cell r="B381" t="str">
            <v>KKB 200x50/255x100 - Krabice koncová boční</v>
          </cell>
          <cell r="C381" t="str">
            <v>ks</v>
          </cell>
          <cell r="D381" t="str">
            <v>R1-Rozvod 200x50</v>
          </cell>
          <cell r="E381">
            <v>595</v>
          </cell>
          <cell r="F381" t="str">
            <v>NE</v>
          </cell>
          <cell r="G381" t="str">
            <v>R-RD</v>
          </cell>
        </row>
        <row r="382">
          <cell r="A382" t="str">
            <v>R130022</v>
          </cell>
          <cell r="B382" t="str">
            <v>KKB-Z 200x50/255x100 - Krabice koncová boční - zvýšená</v>
          </cell>
          <cell r="C382" t="str">
            <v>ks</v>
          </cell>
          <cell r="D382" t="str">
            <v>R1-Rozvod 200x50</v>
          </cell>
          <cell r="E382">
            <v>610</v>
          </cell>
          <cell r="F382" t="str">
            <v>NE</v>
          </cell>
          <cell r="G382" t="str">
            <v>R-RD</v>
          </cell>
        </row>
        <row r="383">
          <cell r="A383" t="str">
            <v>R130411</v>
          </cell>
          <cell r="B383" t="str">
            <v>KKC 160x40/255x100 - Krabice koncová čelní</v>
          </cell>
          <cell r="C383" t="str">
            <v>ks</v>
          </cell>
          <cell r="D383" t="str">
            <v>R1-Rozvod 160x40</v>
          </cell>
          <cell r="E383">
            <v>595</v>
          </cell>
          <cell r="F383" t="str">
            <v>NE</v>
          </cell>
          <cell r="G383" t="str">
            <v>R-RD</v>
          </cell>
        </row>
        <row r="384">
          <cell r="A384" t="str">
            <v>R130412</v>
          </cell>
          <cell r="B384" t="str">
            <v>KKC-Z 160x40/255x100 - Krabice koncová čelní</v>
          </cell>
          <cell r="C384" t="str">
            <v>ks</v>
          </cell>
          <cell r="D384" t="str">
            <v>R1-Rozvod 160x40</v>
          </cell>
          <cell r="E384">
            <v>595</v>
          </cell>
          <cell r="F384" t="str">
            <v>NE</v>
          </cell>
          <cell r="G384" t="str">
            <v>R-RD</v>
          </cell>
        </row>
        <row r="385">
          <cell r="A385" t="str">
            <v>R130421</v>
          </cell>
          <cell r="B385" t="str">
            <v>KKB 160x40/255x100 - Krabice koncová boční</v>
          </cell>
          <cell r="C385" t="str">
            <v>ks</v>
          </cell>
          <cell r="D385" t="str">
            <v>R1-Rozvod 160x40</v>
          </cell>
          <cell r="E385">
            <v>595</v>
          </cell>
          <cell r="F385" t="str">
            <v>NE</v>
          </cell>
          <cell r="G385" t="str">
            <v>R-RD</v>
          </cell>
        </row>
        <row r="386">
          <cell r="A386" t="str">
            <v>R130422</v>
          </cell>
          <cell r="B386" t="str">
            <v>KKB-Z 160x40/255x100 - Krabice koncová boční</v>
          </cell>
          <cell r="C386" t="str">
            <v>ks</v>
          </cell>
          <cell r="D386" t="str">
            <v>R1-Rozvod 160x40</v>
          </cell>
          <cell r="E386">
            <v>595</v>
          </cell>
          <cell r="F386" t="str">
            <v>NE</v>
          </cell>
          <cell r="G386" t="str">
            <v>R-RD</v>
          </cell>
        </row>
        <row r="387">
          <cell r="A387" t="str">
            <v>R131010</v>
          </cell>
          <cell r="B387" t="str">
            <v>KSB ø125/255x105 - Krabice koncová stropní boční</v>
          </cell>
          <cell r="C387" t="str">
            <v>ks</v>
          </cell>
          <cell r="D387" t="str">
            <v>R1-Tvarovky ATREA</v>
          </cell>
          <cell r="E387">
            <v>800</v>
          </cell>
          <cell r="F387" t="str">
            <v>NE</v>
          </cell>
          <cell r="G387" t="str">
            <v>R-RD</v>
          </cell>
        </row>
        <row r="388">
          <cell r="A388" t="str">
            <v>R131020</v>
          </cell>
          <cell r="B388" t="str">
            <v>KSB ø160/255x105 - Krabice koncová stropní boční</v>
          </cell>
          <cell r="C388" t="str">
            <v>ks</v>
          </cell>
          <cell r="D388" t="str">
            <v>R1-Tvarovky ATREA</v>
          </cell>
          <cell r="E388">
            <v>895</v>
          </cell>
          <cell r="F388" t="str">
            <v>NE</v>
          </cell>
          <cell r="G388" t="str">
            <v>R-RD</v>
          </cell>
        </row>
        <row r="389">
          <cell r="A389" t="str">
            <v>R131021</v>
          </cell>
          <cell r="B389" t="str">
            <v xml:space="preserve">KSC ø100/255x105 - Krabice koncová stropní čelní
</v>
          </cell>
          <cell r="C389" t="str">
            <v>ks</v>
          </cell>
          <cell r="D389" t="str">
            <v>R1-Tvarovky ATREA</v>
          </cell>
          <cell r="E389">
            <v>800</v>
          </cell>
          <cell r="F389" t="str">
            <v>ANO</v>
          </cell>
          <cell r="G389" t="str">
            <v>R-RD</v>
          </cell>
        </row>
        <row r="390">
          <cell r="A390" t="str">
            <v>R131031</v>
          </cell>
          <cell r="B390" t="str">
            <v>KSC ø125/255x105 - Krabice koncová stropní čelní</v>
          </cell>
          <cell r="C390" t="str">
            <v>ks</v>
          </cell>
          <cell r="D390" t="str">
            <v>R1-Tvarovky ATREA</v>
          </cell>
          <cell r="E390">
            <v>800</v>
          </cell>
          <cell r="F390" t="str">
            <v>NE</v>
          </cell>
          <cell r="G390" t="str">
            <v>R-RD</v>
          </cell>
        </row>
        <row r="391">
          <cell r="A391" t="str">
            <v>R131041</v>
          </cell>
          <cell r="B391" t="str">
            <v>KSC ø160/255x105 - Krabice koncová stropní čelní</v>
          </cell>
          <cell r="C391" t="str">
            <v>ks</v>
          </cell>
          <cell r="D391" t="str">
            <v>R1-Tvarovky ATREA</v>
          </cell>
          <cell r="E391">
            <v>930</v>
          </cell>
          <cell r="F391" t="str">
            <v>NE</v>
          </cell>
          <cell r="G391" t="str">
            <v>R-RD</v>
          </cell>
        </row>
        <row r="392">
          <cell r="A392" t="str">
            <v>R131050</v>
          </cell>
          <cell r="B392" t="str">
            <v>PSB ø160/255x105/ø125 - Krabice průchozí stropní boční</v>
          </cell>
          <cell r="C392" t="str">
            <v>ks</v>
          </cell>
          <cell r="D392" t="str">
            <v>R1-Tvarovky ATREA</v>
          </cell>
          <cell r="E392">
            <v>815</v>
          </cell>
          <cell r="F392" t="str">
            <v>NE</v>
          </cell>
          <cell r="G392" t="str">
            <v>R-RD</v>
          </cell>
        </row>
        <row r="393">
          <cell r="A393" t="str">
            <v>R131051</v>
          </cell>
          <cell r="B393" t="str">
            <v>KSC 160x40 - Krabice koncová stropní čelní pro mřížku 255x100mm</v>
          </cell>
          <cell r="C393" t="str">
            <v>ks</v>
          </cell>
          <cell r="D393" t="str">
            <v>R1-Rozvod 160x40</v>
          </cell>
          <cell r="E393">
            <v>930</v>
          </cell>
          <cell r="F393" t="str">
            <v>NE</v>
          </cell>
          <cell r="G393" t="str">
            <v>R-RD</v>
          </cell>
        </row>
        <row r="394">
          <cell r="A394" t="str">
            <v>R131060</v>
          </cell>
          <cell r="B394" t="str">
            <v>KSD ø125/255x105 - Krabice koncová stropní(stěnová) dolní</v>
          </cell>
          <cell r="C394" t="str">
            <v>ks</v>
          </cell>
          <cell r="D394" t="str">
            <v>R1-Tvarovky ATREA</v>
          </cell>
          <cell r="E394">
            <v>750</v>
          </cell>
          <cell r="F394" t="str">
            <v>NE</v>
          </cell>
          <cell r="G394" t="str">
            <v>R-RD</v>
          </cell>
        </row>
        <row r="395">
          <cell r="A395" t="str">
            <v>R131061</v>
          </cell>
          <cell r="B395" t="str">
            <v>KSC 200x50 - Krabice koncová stropní čelní pro mřížku 255x100mm</v>
          </cell>
          <cell r="C395" t="str">
            <v>ks</v>
          </cell>
          <cell r="D395" t="str">
            <v>R1-Rozvod 200x50</v>
          </cell>
          <cell r="E395">
            <v>895</v>
          </cell>
          <cell r="F395" t="str">
            <v>NE</v>
          </cell>
          <cell r="G395" t="str">
            <v>R-RD</v>
          </cell>
        </row>
        <row r="396">
          <cell r="A396" t="str">
            <v>R132410</v>
          </cell>
          <cell r="B396" t="str">
            <v>DPK 450x340 - distance rozdělovací komory</v>
          </cell>
          <cell r="C396" t="str">
            <v>ks</v>
          </cell>
          <cell r="D396" t="str">
            <v>R1-Rozvod 160x40</v>
          </cell>
          <cell r="E396">
            <v>350</v>
          </cell>
          <cell r="F396" t="str">
            <v>NE</v>
          </cell>
          <cell r="G396" t="str">
            <v>R-RD</v>
          </cell>
        </row>
        <row r="397">
          <cell r="A397" t="str">
            <v>R132420</v>
          </cell>
          <cell r="B397" t="str">
            <v>DPK 350x290 - distance rozdělovací komory</v>
          </cell>
          <cell r="C397" t="str">
            <v>ks</v>
          </cell>
          <cell r="D397" t="str">
            <v>R1-Rozvod 160x40</v>
          </cell>
          <cell r="E397">
            <v>350</v>
          </cell>
          <cell r="F397" t="str">
            <v>NE</v>
          </cell>
          <cell r="G397" t="str">
            <v>R-RD</v>
          </cell>
        </row>
        <row r="398">
          <cell r="A398" t="str">
            <v>R132620</v>
          </cell>
          <cell r="B398" t="str">
            <v>DPP pr. 170 - Distance průchodu potrubí pr. 170</v>
          </cell>
          <cell r="C398" t="str">
            <v>ks</v>
          </cell>
          <cell r="D398" t="str">
            <v>R31-závěsný a těs. Mat.</v>
          </cell>
          <cell r="E398">
            <v>68</v>
          </cell>
          <cell r="F398" t="str">
            <v>ANO</v>
          </cell>
          <cell r="G398" t="str">
            <v>R-RD</v>
          </cell>
        </row>
        <row r="399">
          <cell r="A399" t="str">
            <v>R132710</v>
          </cell>
          <cell r="B399" t="str">
            <v>DPK 570X430 - distance rozdělovací komory</v>
          </cell>
          <cell r="C399" t="str">
            <v>ks</v>
          </cell>
          <cell r="D399" t="str">
            <v>R1-Rozvod 200x50</v>
          </cell>
          <cell r="E399">
            <v>350</v>
          </cell>
          <cell r="F399" t="str">
            <v>NE</v>
          </cell>
          <cell r="G399" t="str">
            <v>R-RD</v>
          </cell>
        </row>
        <row r="400">
          <cell r="A400" t="str">
            <v>R132720</v>
          </cell>
          <cell r="B400" t="str">
            <v>DPK 370X430 - distance rozdělovací komory</v>
          </cell>
          <cell r="C400" t="str">
            <v>ks</v>
          </cell>
          <cell r="D400" t="str">
            <v>R1-Rozvod 200x50</v>
          </cell>
          <cell r="E400">
            <v>350</v>
          </cell>
          <cell r="F400" t="str">
            <v>NE</v>
          </cell>
          <cell r="G400" t="str">
            <v>R-RD</v>
          </cell>
        </row>
        <row r="401">
          <cell r="A401" t="str">
            <v>R132730</v>
          </cell>
          <cell r="B401" t="str">
            <v>DPK 790X430 - distance rozdělovací komory</v>
          </cell>
          <cell r="C401" t="str">
            <v>ks</v>
          </cell>
          <cell r="D401" t="str">
            <v>R1-Rozvod 200x50</v>
          </cell>
          <cell r="E401">
            <v>350</v>
          </cell>
          <cell r="F401" t="str">
            <v>NE</v>
          </cell>
          <cell r="G401" t="str">
            <v>R-RD</v>
          </cell>
        </row>
        <row r="402">
          <cell r="A402" t="str">
            <v>R141012</v>
          </cell>
          <cell r="B402" t="str">
            <v xml:space="preserve">S-VPF 350x350/ø160 - sání-výfuk přechod fasádní </v>
          </cell>
          <cell r="C402" t="str">
            <v>ks</v>
          </cell>
          <cell r="D402" t="str">
            <v>R1-Tvarovky ATREA</v>
          </cell>
          <cell r="E402">
            <v>1570</v>
          </cell>
          <cell r="F402" t="str">
            <v>NE</v>
          </cell>
          <cell r="G402" t="str">
            <v>R-RD</v>
          </cell>
        </row>
        <row r="403">
          <cell r="A403" t="str">
            <v>R141022</v>
          </cell>
          <cell r="B403" t="str">
            <v>S-VPF 350x350/ø200 - sání-výfuk přechod fasádní</v>
          </cell>
          <cell r="C403" t="str">
            <v>ks</v>
          </cell>
          <cell r="D403" t="str">
            <v>R1-Tvarovky ATREA</v>
          </cell>
          <cell r="E403">
            <v>1570</v>
          </cell>
          <cell r="F403" t="str">
            <v>NE</v>
          </cell>
          <cell r="G403" t="str">
            <v>R-RD</v>
          </cell>
        </row>
        <row r="404">
          <cell r="A404" t="str">
            <v>R141031</v>
          </cell>
          <cell r="B404" t="str">
            <v>SPF-S 300x300/ø160 - sání přechod fasádní s klapkou a servopohonem CM24GL</v>
          </cell>
          <cell r="C404" t="str">
            <v>ks</v>
          </cell>
          <cell r="D404" t="str">
            <v>R1-Tvarovky ATREA</v>
          </cell>
          <cell r="E404">
            <v>4790</v>
          </cell>
          <cell r="F404" t="str">
            <v>NE</v>
          </cell>
          <cell r="G404" t="str">
            <v>R-RD</v>
          </cell>
        </row>
        <row r="405">
          <cell r="A405" t="str">
            <v>R141033</v>
          </cell>
          <cell r="B405" t="str">
            <v>SPF-S 350x350/ø160 - sání přechod fasádní s klapkou a servopohonem CM24GL</v>
          </cell>
          <cell r="C405" t="str">
            <v>ks</v>
          </cell>
          <cell r="D405" t="str">
            <v>R1-Tvarovky ATREA</v>
          </cell>
          <cell r="E405">
            <v>4990</v>
          </cell>
          <cell r="F405" t="str">
            <v>NE</v>
          </cell>
          <cell r="G405" t="str">
            <v>R-RD</v>
          </cell>
        </row>
        <row r="406">
          <cell r="A406" t="str">
            <v>R141043</v>
          </cell>
          <cell r="B406" t="str">
            <v>SPF-S 350x350/ø200 - sání přechod fasádní s klapkou a servopohonem CM24GL</v>
          </cell>
          <cell r="C406" t="str">
            <v>ks</v>
          </cell>
          <cell r="D406" t="str">
            <v>R1-Tvarovky ATREA</v>
          </cell>
          <cell r="E406">
            <v>4990</v>
          </cell>
          <cell r="F406" t="str">
            <v>NE</v>
          </cell>
          <cell r="G406" t="str">
            <v>R-RD</v>
          </cell>
        </row>
        <row r="407">
          <cell r="A407" t="str">
            <v>R142012</v>
          </cell>
          <cell r="B407" t="str">
            <v xml:space="preserve">S-VPF 350x350/ø250 - sání-výfuk přechod fasádní </v>
          </cell>
          <cell r="C407" t="str">
            <v>ks</v>
          </cell>
          <cell r="D407" t="str">
            <v>R1-Tvarovky ATREA</v>
          </cell>
          <cell r="E407">
            <v>1570</v>
          </cell>
          <cell r="F407" t="str">
            <v>NE</v>
          </cell>
          <cell r="G407" t="str">
            <v>R-RD</v>
          </cell>
        </row>
        <row r="408">
          <cell r="A408" t="str">
            <v>R142033</v>
          </cell>
          <cell r="B408" t="str">
            <v>SPF-S 350x350/ø250 - sání přechod fasádní s klapkou a servopohonem CM24GL</v>
          </cell>
          <cell r="C408" t="str">
            <v>ks</v>
          </cell>
          <cell r="D408" t="str">
            <v>R1-Tvarovky ATREA</v>
          </cell>
          <cell r="E408">
            <v>4990</v>
          </cell>
          <cell r="F408" t="str">
            <v>NE</v>
          </cell>
          <cell r="G408" t="str">
            <v>R-RD</v>
          </cell>
        </row>
        <row r="409">
          <cell r="A409" t="str">
            <v>R142412</v>
          </cell>
          <cell r="B409" t="str">
            <v>S-VPF 300x300/ø125 - sání-výfuk přechod fasádní</v>
          </cell>
          <cell r="C409" t="str">
            <v>ks</v>
          </cell>
          <cell r="D409" t="str">
            <v>R1-Tvarovky ATREA</v>
          </cell>
          <cell r="E409">
            <v>1440</v>
          </cell>
          <cell r="F409" t="str">
            <v>NE</v>
          </cell>
          <cell r="G409" t="str">
            <v>R-RD</v>
          </cell>
        </row>
        <row r="410">
          <cell r="A410" t="str">
            <v>R142422</v>
          </cell>
          <cell r="B410" t="str">
            <v>S-VPF 300x300/ø160 - sání-výfuk přechod fasádní</v>
          </cell>
          <cell r="C410" t="str">
            <v>ks</v>
          </cell>
          <cell r="D410" t="str">
            <v>R1-Tvarovky ATREA</v>
          </cell>
          <cell r="E410">
            <v>1540</v>
          </cell>
          <cell r="F410" t="str">
            <v>NE</v>
          </cell>
          <cell r="G410" t="str">
            <v>R-RD</v>
          </cell>
        </row>
        <row r="411">
          <cell r="A411" t="str">
            <v>R143160</v>
          </cell>
          <cell r="B411" t="str">
            <v>PMI 280x405/ø160 - Přechod mřížka interierová</v>
          </cell>
          <cell r="C411" t="str">
            <v>ks</v>
          </cell>
          <cell r="D411" t="str">
            <v>R1-Tvarovky ATREA</v>
          </cell>
          <cell r="E411">
            <v>1000</v>
          </cell>
          <cell r="F411" t="str">
            <v>NE</v>
          </cell>
          <cell r="G411" t="str">
            <v>R-RD</v>
          </cell>
        </row>
        <row r="412">
          <cell r="A412" t="str">
            <v>R143200</v>
          </cell>
          <cell r="B412" t="str">
            <v>PMI 280x405/ø200 - Přechod mřížka interierová</v>
          </cell>
          <cell r="C412" t="str">
            <v>ks</v>
          </cell>
          <cell r="D412" t="str">
            <v>R1-Tvarovky ATREA</v>
          </cell>
          <cell r="E412">
            <v>1000</v>
          </cell>
          <cell r="F412" t="str">
            <v>NE</v>
          </cell>
          <cell r="G412" t="str">
            <v>R-RD</v>
          </cell>
        </row>
        <row r="413">
          <cell r="A413" t="str">
            <v>R143250</v>
          </cell>
          <cell r="B413" t="str">
            <v>PMI 280x405/ø250 - Přechod mřížka interierová</v>
          </cell>
          <cell r="C413" t="str">
            <v>ks</v>
          </cell>
          <cell r="D413" t="str">
            <v>R1-Tvarovky ATREA</v>
          </cell>
          <cell r="E413">
            <v>1000</v>
          </cell>
          <cell r="F413" t="str">
            <v>NE</v>
          </cell>
          <cell r="G413" t="str">
            <v>R-RD</v>
          </cell>
        </row>
        <row r="414">
          <cell r="A414" t="str">
            <v>R143516</v>
          </cell>
          <cell r="B414" t="str">
            <v>KMI 280x405/ø160 - Krabice mřížka interierová - elipsa</v>
          </cell>
          <cell r="C414" t="str">
            <v>ks</v>
          </cell>
          <cell r="D414" t="str">
            <v>R1-Tvarovky ATREA</v>
          </cell>
          <cell r="E414">
            <v>1000</v>
          </cell>
          <cell r="F414" t="str">
            <v>NE</v>
          </cell>
          <cell r="G414" t="str">
            <v>R-RD</v>
          </cell>
        </row>
        <row r="415">
          <cell r="A415" t="str">
            <v>R143517</v>
          </cell>
          <cell r="B415" t="str">
            <v>KMI 280x405/ø160 - Krabice mřížka interierová</v>
          </cell>
          <cell r="C415" t="str">
            <v>ks</v>
          </cell>
          <cell r="D415" t="str">
            <v>R1-Tvarovky ATREA</v>
          </cell>
          <cell r="E415">
            <v>1000</v>
          </cell>
          <cell r="F415" t="str">
            <v>NE</v>
          </cell>
          <cell r="G415" t="str">
            <v>R-RD</v>
          </cell>
        </row>
        <row r="416">
          <cell r="A416" t="str">
            <v>R143520</v>
          </cell>
          <cell r="B416" t="str">
            <v>KMI 280x405/ø200 - Krabice mřížka interierová - elipsa</v>
          </cell>
          <cell r="C416" t="str">
            <v>ks</v>
          </cell>
          <cell r="D416" t="str">
            <v>R1-Tvarovky ATREA</v>
          </cell>
          <cell r="E416">
            <v>1000</v>
          </cell>
          <cell r="F416" t="str">
            <v>NE</v>
          </cell>
          <cell r="G416" t="str">
            <v>R-RD</v>
          </cell>
        </row>
        <row r="417">
          <cell r="A417" t="str">
            <v>R143525</v>
          </cell>
          <cell r="B417" t="str">
            <v>KMI 280x405/ø250 - Krabice mřížka interierová - elipsa</v>
          </cell>
          <cell r="C417" t="str">
            <v>ks</v>
          </cell>
          <cell r="D417" t="str">
            <v>R1-Tvarovky ATREA</v>
          </cell>
          <cell r="E417">
            <v>1000</v>
          </cell>
          <cell r="F417" t="str">
            <v>NE</v>
          </cell>
          <cell r="G417" t="str">
            <v>R-RD</v>
          </cell>
        </row>
        <row r="418">
          <cell r="A418" t="str">
            <v>R144161</v>
          </cell>
          <cell r="B418" t="str">
            <v>CPK 375x375/ø160- Cirkulační přechod komora RKD</v>
          </cell>
          <cell r="C418" t="str">
            <v>ks</v>
          </cell>
          <cell r="D418" t="str">
            <v>R1-Rozvod 200x50</v>
          </cell>
          <cell r="E418">
            <v>1480</v>
          </cell>
          <cell r="F418" t="str">
            <v>NE</v>
          </cell>
          <cell r="G418" t="str">
            <v>R-RD</v>
          </cell>
        </row>
        <row r="419">
          <cell r="A419" t="str">
            <v>R144162</v>
          </cell>
          <cell r="B419" t="str">
            <v>CPK 370x260/ø160- Cirkulační přechod komora RKD</v>
          </cell>
          <cell r="C419" t="str">
            <v>ks</v>
          </cell>
          <cell r="D419" t="str">
            <v>R1-Rozvod 200x50</v>
          </cell>
          <cell r="E419">
            <v>990</v>
          </cell>
          <cell r="F419" t="str">
            <v>NE</v>
          </cell>
          <cell r="G419" t="str">
            <v>R-RD</v>
          </cell>
        </row>
        <row r="420">
          <cell r="A420" t="str">
            <v>R144163</v>
          </cell>
          <cell r="B420" t="str">
            <v>CPK BN 375x375/ø160 - Cirkulační přechod komora RKD - boční napojení</v>
          </cell>
          <cell r="C420" t="str">
            <v>ks</v>
          </cell>
          <cell r="D420" t="str">
            <v>R1-Rozvod 200x50</v>
          </cell>
          <cell r="E420">
            <v>2610</v>
          </cell>
          <cell r="F420" t="str">
            <v>NE</v>
          </cell>
          <cell r="G420" t="str">
            <v>R-RD</v>
          </cell>
        </row>
        <row r="421">
          <cell r="A421" t="str">
            <v>R144201</v>
          </cell>
          <cell r="B421" t="str">
            <v>CPK 375x375/ø200- Cirkulační přechod komora RKD</v>
          </cell>
          <cell r="C421" t="str">
            <v>ks</v>
          </cell>
          <cell r="D421" t="str">
            <v>R1-Rozvod 200x50</v>
          </cell>
          <cell r="E421">
            <v>1480</v>
          </cell>
          <cell r="F421" t="str">
            <v>NE</v>
          </cell>
          <cell r="G421" t="str">
            <v>R-RD</v>
          </cell>
        </row>
        <row r="422">
          <cell r="A422" t="str">
            <v>R144202</v>
          </cell>
          <cell r="B422" t="str">
            <v>CPK 370x260/ø200- Cirkulační přechod komora RKD</v>
          </cell>
          <cell r="C422" t="str">
            <v>ks</v>
          </cell>
          <cell r="D422" t="str">
            <v>R1-Rozvod 200x50</v>
          </cell>
          <cell r="E422">
            <v>990</v>
          </cell>
          <cell r="F422" t="str">
            <v>NE</v>
          </cell>
          <cell r="G422" t="str">
            <v>R-RD</v>
          </cell>
        </row>
        <row r="423">
          <cell r="A423" t="str">
            <v>R144203</v>
          </cell>
          <cell r="B423" t="str">
            <v>CPK BN 375x375/ø200 - Cirkulační přechod komora RKD - boční napojení</v>
          </cell>
          <cell r="C423" t="str">
            <v>ks</v>
          </cell>
          <cell r="D423" t="str">
            <v>R1-Rozvod 200x50</v>
          </cell>
          <cell r="E423">
            <v>2610</v>
          </cell>
          <cell r="F423" t="str">
            <v>NE</v>
          </cell>
          <cell r="G423" t="str">
            <v>R-RD</v>
          </cell>
        </row>
        <row r="424">
          <cell r="A424" t="str">
            <v>R144251</v>
          </cell>
          <cell r="B424" t="str">
            <v>CPK 375x375/ø250- Cirkulační přechod komora RKD</v>
          </cell>
          <cell r="C424" t="str">
            <v>ks</v>
          </cell>
          <cell r="D424" t="str">
            <v>R1-Rozvod 200x50</v>
          </cell>
          <cell r="E424">
            <v>1480</v>
          </cell>
          <cell r="F424" t="str">
            <v>NE</v>
          </cell>
          <cell r="G424" t="str">
            <v>R-RD</v>
          </cell>
        </row>
        <row r="425">
          <cell r="A425" t="str">
            <v>R144252</v>
          </cell>
          <cell r="B425" t="str">
            <v>CPK 370x260/ø250- Cirkulační přechod komora RKD</v>
          </cell>
          <cell r="C425" t="str">
            <v>ks</v>
          </cell>
          <cell r="D425" t="str">
            <v>R1-Rozvod 200x50</v>
          </cell>
          <cell r="E425">
            <v>990</v>
          </cell>
          <cell r="F425" t="str">
            <v>NE</v>
          </cell>
          <cell r="G425" t="str">
            <v>R-RD</v>
          </cell>
        </row>
        <row r="426">
          <cell r="A426" t="str">
            <v>R144253</v>
          </cell>
          <cell r="B426" t="str">
            <v>CPK BN 375x375/ø250 - Cirkulační přechod komora RKD - boční napojení</v>
          </cell>
          <cell r="C426" t="str">
            <v>ks</v>
          </cell>
          <cell r="D426" t="str">
            <v>R1-Rozvod 200x50</v>
          </cell>
          <cell r="E426">
            <v>2610</v>
          </cell>
          <cell r="F426" t="str">
            <v>NE</v>
          </cell>
          <cell r="G426" t="str">
            <v>R-RD</v>
          </cell>
        </row>
        <row r="427">
          <cell r="A427" t="str">
            <v>R144420</v>
          </cell>
          <cell r="B427" t="str">
            <v>CPK 285x285/ø125- Cirkulační přechod komora RKD</v>
          </cell>
          <cell r="C427" t="str">
            <v>ks</v>
          </cell>
          <cell r="D427" t="str">
            <v>R1-Rozvod 160x40</v>
          </cell>
          <cell r="E427">
            <v>825</v>
          </cell>
          <cell r="F427" t="str">
            <v>NE</v>
          </cell>
          <cell r="G427" t="str">
            <v>R-RD</v>
          </cell>
        </row>
        <row r="428">
          <cell r="A428" t="str">
            <v>R144423</v>
          </cell>
          <cell r="B428" t="str">
            <v>CPK BN 285x285/125 - cirkulační přechod komora - boční napojení</v>
          </cell>
          <cell r="C428" t="str">
            <v>ks</v>
          </cell>
          <cell r="D428" t="str">
            <v>R1-Rozvod 160x40</v>
          </cell>
          <cell r="E428">
            <v>2610</v>
          </cell>
          <cell r="F428" t="str">
            <v>NE</v>
          </cell>
          <cell r="G428" t="str">
            <v>R-RD</v>
          </cell>
        </row>
        <row r="429">
          <cell r="A429" t="str">
            <v>R144460</v>
          </cell>
          <cell r="B429" t="str">
            <v>CPK 285x285/ø160- Cirkulační přechod komora RKD</v>
          </cell>
          <cell r="C429" t="str">
            <v>ks</v>
          </cell>
          <cell r="D429" t="str">
            <v>R1-Rozvod 160x40</v>
          </cell>
          <cell r="E429">
            <v>825</v>
          </cell>
          <cell r="F429" t="str">
            <v>NE</v>
          </cell>
          <cell r="G429" t="str">
            <v>R-RD</v>
          </cell>
        </row>
        <row r="430">
          <cell r="A430" t="str">
            <v>R144463</v>
          </cell>
          <cell r="B430" t="str">
            <v>CPK BN 285x285/160 - cirkulační přechod komora - boční napojení</v>
          </cell>
          <cell r="C430" t="str">
            <v>ks</v>
          </cell>
          <cell r="D430" t="str">
            <v>R1-Rozvod 160x40</v>
          </cell>
          <cell r="E430">
            <v>2610</v>
          </cell>
          <cell r="F430" t="str">
            <v>NE</v>
          </cell>
          <cell r="G430" t="str">
            <v>R-RD</v>
          </cell>
        </row>
        <row r="431">
          <cell r="A431" t="str">
            <v>R145100</v>
          </cell>
          <cell r="B431" t="str">
            <v>NG ø100 - nákružek sádrokartonový</v>
          </cell>
          <cell r="C431" t="str">
            <v>ks</v>
          </cell>
          <cell r="D431" t="str">
            <v>R1-Tvarovky ATREA</v>
          </cell>
          <cell r="E431">
            <v>300</v>
          </cell>
          <cell r="F431" t="str">
            <v>ANO</v>
          </cell>
          <cell r="G431" t="str">
            <v>R-RD</v>
          </cell>
        </row>
        <row r="432">
          <cell r="A432" t="str">
            <v>R145101</v>
          </cell>
          <cell r="B432" t="str">
            <v>NG-E ø100 - Nákružek sádrokartonový elipsa</v>
          </cell>
          <cell r="C432" t="str">
            <v>ks</v>
          </cell>
          <cell r="D432" t="str">
            <v>R1-Tvarovky ATREA</v>
          </cell>
          <cell r="E432">
            <v>315</v>
          </cell>
          <cell r="F432" t="str">
            <v>NE</v>
          </cell>
          <cell r="G432" t="str">
            <v>R-RD</v>
          </cell>
        </row>
        <row r="433">
          <cell r="A433" t="str">
            <v>R145125</v>
          </cell>
          <cell r="B433" t="str">
            <v>NG ø125 - Nákružek sádrokartonový</v>
          </cell>
          <cell r="C433" t="str">
            <v>ks</v>
          </cell>
          <cell r="D433" t="str">
            <v>R1-Tvarovky ATREA</v>
          </cell>
          <cell r="E433">
            <v>315</v>
          </cell>
          <cell r="F433" t="str">
            <v>NE</v>
          </cell>
          <cell r="G433" t="str">
            <v>R-RD</v>
          </cell>
        </row>
        <row r="434">
          <cell r="A434" t="str">
            <v>R145126</v>
          </cell>
          <cell r="B434" t="str">
            <v>NG-E ø125 - Nákružek sádrokartonový elipsa</v>
          </cell>
          <cell r="C434" t="str">
            <v>ks</v>
          </cell>
          <cell r="D434" t="str">
            <v>R1-Tvarovky ATREA</v>
          </cell>
          <cell r="E434">
            <v>330</v>
          </cell>
          <cell r="F434" t="str">
            <v>NE</v>
          </cell>
          <cell r="G434" t="str">
            <v>R-RD</v>
          </cell>
        </row>
        <row r="435">
          <cell r="A435" t="str">
            <v>R145160</v>
          </cell>
          <cell r="B435" t="str">
            <v>NG ø160 - Nákružek sádrokartonový</v>
          </cell>
          <cell r="C435" t="str">
            <v>ks</v>
          </cell>
          <cell r="D435" t="str">
            <v>R1-Tvarovky ATREA</v>
          </cell>
          <cell r="E435">
            <v>330</v>
          </cell>
          <cell r="F435" t="str">
            <v>NE</v>
          </cell>
          <cell r="G435" t="str">
            <v>R-RD</v>
          </cell>
        </row>
        <row r="436">
          <cell r="A436" t="str">
            <v>R145161</v>
          </cell>
          <cell r="B436" t="str">
            <v>NG-E ø160 - Nákružek sádrokartonový elipsa</v>
          </cell>
          <cell r="C436" t="str">
            <v>ks</v>
          </cell>
          <cell r="D436" t="str">
            <v>R1-Tvarovky ATREA</v>
          </cell>
          <cell r="E436">
            <v>340</v>
          </cell>
          <cell r="F436" t="str">
            <v>NE</v>
          </cell>
          <cell r="G436" t="str">
            <v>R-RD</v>
          </cell>
        </row>
        <row r="437">
          <cell r="A437" t="str">
            <v>R145200</v>
          </cell>
          <cell r="B437" t="str">
            <v>NG ø200 - Nákružek sádrokartonový</v>
          </cell>
          <cell r="C437" t="str">
            <v>ks</v>
          </cell>
          <cell r="D437" t="str">
            <v>R1-Tvarovky ATREA</v>
          </cell>
          <cell r="E437">
            <v>340</v>
          </cell>
          <cell r="F437" t="str">
            <v>NE</v>
          </cell>
          <cell r="G437" t="str">
            <v>R-RD</v>
          </cell>
        </row>
        <row r="438">
          <cell r="A438" t="str">
            <v>R145201</v>
          </cell>
          <cell r="B438" t="str">
            <v>NG-E ø200 - Nákružek sádrokartonový elipsa</v>
          </cell>
          <cell r="C438" t="str">
            <v>ks</v>
          </cell>
          <cell r="D438" t="str">
            <v>R1-Tvarovky ATREA</v>
          </cell>
          <cell r="E438">
            <v>350</v>
          </cell>
          <cell r="F438" t="str">
            <v>NE</v>
          </cell>
          <cell r="G438" t="str">
            <v>R-RD</v>
          </cell>
        </row>
        <row r="439">
          <cell r="A439" t="str">
            <v>R145250</v>
          </cell>
          <cell r="B439" t="str">
            <v>NG ø250 - Nákružek sádrokartonový</v>
          </cell>
          <cell r="C439" t="str">
            <v>ks</v>
          </cell>
          <cell r="D439" t="str">
            <v>R1-Tvarovky ATREA</v>
          </cell>
          <cell r="E439">
            <v>350</v>
          </cell>
          <cell r="F439" t="str">
            <v>NE</v>
          </cell>
          <cell r="G439" t="str">
            <v>R-RD</v>
          </cell>
        </row>
        <row r="440">
          <cell r="A440" t="str">
            <v>R145251</v>
          </cell>
          <cell r="B440" t="str">
            <v>NG-E ø250 - Nákružek sádrokartonový elipsa</v>
          </cell>
          <cell r="C440" t="str">
            <v>ks</v>
          </cell>
          <cell r="D440" t="str">
            <v>R1-Tvarovky ATREA</v>
          </cell>
          <cell r="E440">
            <v>375</v>
          </cell>
          <cell r="F440" t="str">
            <v>NE</v>
          </cell>
          <cell r="G440" t="str">
            <v>R-RD</v>
          </cell>
        </row>
        <row r="441">
          <cell r="A441" t="str">
            <v>R146016</v>
          </cell>
          <cell r="B441" t="str">
            <v>PKJ 628x476/160 pravý - Přechod komora k RKJ</v>
          </cell>
          <cell r="C441" t="str">
            <v>ks</v>
          </cell>
          <cell r="D441" t="str">
            <v>R1-Rozvod 200x50</v>
          </cell>
          <cell r="E441">
            <v>3450</v>
          </cell>
          <cell r="F441" t="str">
            <v>NE</v>
          </cell>
          <cell r="G441" t="str">
            <v>R-RD</v>
          </cell>
        </row>
        <row r="442">
          <cell r="A442" t="str">
            <v>R146017</v>
          </cell>
          <cell r="B442" t="str">
            <v>PKJ 628x476/160 levý- Přechod komora k RKJ</v>
          </cell>
          <cell r="C442" t="str">
            <v>ks</v>
          </cell>
          <cell r="D442" t="str">
            <v>R1-Rozvod 200x50</v>
          </cell>
          <cell r="E442">
            <v>3450</v>
          </cell>
          <cell r="F442" t="str">
            <v>NE</v>
          </cell>
          <cell r="G442" t="str">
            <v>R-RD</v>
          </cell>
        </row>
        <row r="443">
          <cell r="A443" t="str">
            <v>R146020</v>
          </cell>
          <cell r="B443" t="str">
            <v>PKJ 628x476/200 pravý - Přechod komora k RKJ</v>
          </cell>
          <cell r="C443" t="str">
            <v>ks</v>
          </cell>
          <cell r="D443" t="str">
            <v>R1-Rozvod 200x50</v>
          </cell>
          <cell r="E443">
            <v>3450</v>
          </cell>
          <cell r="F443" t="str">
            <v>NE</v>
          </cell>
          <cell r="G443" t="str">
            <v>R-RD</v>
          </cell>
        </row>
        <row r="444">
          <cell r="A444" t="str">
            <v>R146021</v>
          </cell>
          <cell r="B444" t="str">
            <v>PKJ 628x476/200 levý - Přechod komora k RKJ</v>
          </cell>
          <cell r="C444" t="str">
            <v>ks</v>
          </cell>
          <cell r="D444" t="str">
            <v>R1-Rozvod 200x50</v>
          </cell>
          <cell r="E444">
            <v>3450</v>
          </cell>
          <cell r="F444" t="str">
            <v>NE</v>
          </cell>
          <cell r="G444" t="str">
            <v>R-RD</v>
          </cell>
        </row>
        <row r="445">
          <cell r="A445" t="str">
            <v>R146025</v>
          </cell>
          <cell r="B445" t="str">
            <v>PKJ 628x476/250 pravý - Přechod komora k RKJ</v>
          </cell>
          <cell r="C445" t="str">
            <v>ks</v>
          </cell>
          <cell r="D445" t="str">
            <v>R1-Rozvod 200x50</v>
          </cell>
          <cell r="E445">
            <v>3450</v>
          </cell>
          <cell r="F445" t="str">
            <v>NE</v>
          </cell>
          <cell r="G445" t="str">
            <v>R-RD</v>
          </cell>
        </row>
        <row r="446">
          <cell r="A446" t="str">
            <v>R146026</v>
          </cell>
          <cell r="B446" t="str">
            <v>PKJ 628x476/250 levý - Přechod komora k RKJ</v>
          </cell>
          <cell r="C446" t="str">
            <v>ks</v>
          </cell>
          <cell r="D446" t="str">
            <v>R1-Rozvod 200x50</v>
          </cell>
          <cell r="E446">
            <v>3450</v>
          </cell>
          <cell r="F446" t="str">
            <v>NE</v>
          </cell>
          <cell r="G446" t="str">
            <v>R-RD</v>
          </cell>
        </row>
        <row r="447">
          <cell r="A447" t="str">
            <v>R146046</v>
          </cell>
          <cell r="B447" t="str">
            <v>PKJ 500x400/160 - Přechod komora RKJ</v>
          </cell>
          <cell r="C447" t="str">
            <v>ks</v>
          </cell>
          <cell r="D447" t="str">
            <v>R1-Rozvod 160x40</v>
          </cell>
          <cell r="E447">
            <v>3220</v>
          </cell>
          <cell r="F447" t="str">
            <v>NE</v>
          </cell>
          <cell r="G447" t="str">
            <v>R-RD</v>
          </cell>
        </row>
        <row r="448">
          <cell r="A448" t="str">
            <v>R146426</v>
          </cell>
          <cell r="B448" t="str">
            <v>PKJ 340x400/125 - Přechod komora k RKJ</v>
          </cell>
          <cell r="C448" t="str">
            <v>ks</v>
          </cell>
          <cell r="D448" t="str">
            <v>R1-Rozvod 160x40</v>
          </cell>
          <cell r="E448">
            <v>3220</v>
          </cell>
          <cell r="F448" t="str">
            <v>NE</v>
          </cell>
          <cell r="G448" t="str">
            <v>R-RD</v>
          </cell>
        </row>
        <row r="449">
          <cell r="A449" t="str">
            <v>R146446</v>
          </cell>
          <cell r="B449" t="str">
            <v>PKJ 340x400/160 - Přechod komora k RKJ</v>
          </cell>
          <cell r="C449" t="str">
            <v>ks</v>
          </cell>
          <cell r="D449" t="str">
            <v>R1-Rozvod 160x40</v>
          </cell>
          <cell r="E449">
            <v>3220</v>
          </cell>
          <cell r="F449" t="str">
            <v>NE</v>
          </cell>
          <cell r="G449" t="str">
            <v>R-RD</v>
          </cell>
        </row>
        <row r="450">
          <cell r="A450" t="str">
            <v>R146516</v>
          </cell>
          <cell r="B450" t="str">
            <v>PKJ 420x476/160 - Přechod komora k RKJ</v>
          </cell>
          <cell r="C450" t="str">
            <v>ks</v>
          </cell>
          <cell r="D450" t="str">
            <v>R1-Rozvod 200x50</v>
          </cell>
          <cell r="E450">
            <v>3220</v>
          </cell>
          <cell r="F450" t="str">
            <v>NE</v>
          </cell>
          <cell r="G450" t="str">
            <v>R-RD</v>
          </cell>
        </row>
        <row r="451">
          <cell r="A451" t="str">
            <v>R146520</v>
          </cell>
          <cell r="B451" t="str">
            <v>PKJ 420x476/200 - Přechod komora k RKJ</v>
          </cell>
          <cell r="C451" t="str">
            <v>ks</v>
          </cell>
          <cell r="D451" t="str">
            <v>R1-Rozvod 200x50</v>
          </cell>
          <cell r="E451">
            <v>3220</v>
          </cell>
          <cell r="F451" t="str">
            <v>NE</v>
          </cell>
          <cell r="G451" t="str">
            <v>R-RD</v>
          </cell>
        </row>
        <row r="452">
          <cell r="A452" t="str">
            <v>R146525</v>
          </cell>
          <cell r="B452" t="str">
            <v>PKJ 420x476/250 - Přechod komora k RKJ</v>
          </cell>
          <cell r="C452" t="str">
            <v>ks</v>
          </cell>
          <cell r="D452" t="str">
            <v>R1-Rozvod 200x50</v>
          </cell>
          <cell r="E452">
            <v>3220</v>
          </cell>
          <cell r="F452" t="str">
            <v>NE</v>
          </cell>
          <cell r="G452" t="str">
            <v>R-RD</v>
          </cell>
        </row>
        <row r="453">
          <cell r="A453" t="str">
            <v>R147112</v>
          </cell>
          <cell r="B453" t="str">
            <v>NOK 125 - nástavec odtoku kondenzátu ø 125mm</v>
          </cell>
          <cell r="C453" t="str">
            <v>ks</v>
          </cell>
          <cell r="D453" t="str">
            <v>R1-Tvarovky ATREA</v>
          </cell>
          <cell r="E453">
            <v>1110</v>
          </cell>
          <cell r="F453" t="str">
            <v>NE</v>
          </cell>
          <cell r="G453" t="str">
            <v>R-RD</v>
          </cell>
        </row>
        <row r="454">
          <cell r="A454" t="str">
            <v>R147116</v>
          </cell>
          <cell r="B454" t="str">
            <v>NOK 160 - nástavec odtoku kondenzátu ø 160mm</v>
          </cell>
          <cell r="C454" t="str">
            <v>ks</v>
          </cell>
          <cell r="D454" t="str">
            <v>R1-Tvarovky ATREA</v>
          </cell>
          <cell r="E454">
            <v>1110</v>
          </cell>
          <cell r="F454" t="str">
            <v>NE</v>
          </cell>
          <cell r="G454" t="str">
            <v>R-RD</v>
          </cell>
        </row>
        <row r="455">
          <cell r="A455" t="str">
            <v>R150012</v>
          </cell>
          <cell r="B455" t="str">
            <v>TKR 250/250/250 P LM24 - T kus pro ZVT</v>
          </cell>
          <cell r="C455" t="str">
            <v>ks</v>
          </cell>
          <cell r="D455" t="str">
            <v>R1-Tvarovky ATREA</v>
          </cell>
          <cell r="E455">
            <v>5270</v>
          </cell>
          <cell r="F455" t="str">
            <v>NE</v>
          </cell>
          <cell r="G455" t="str">
            <v>R-RD</v>
          </cell>
        </row>
        <row r="456">
          <cell r="A456" t="str">
            <v>R150013</v>
          </cell>
          <cell r="B456" t="str">
            <v>TKS 250/250/250 P LM24 - T kus pro ZVT-S</v>
          </cell>
          <cell r="C456" t="str">
            <v>ks</v>
          </cell>
          <cell r="D456" t="str">
            <v>R1-Tvarovky ATREA</v>
          </cell>
          <cell r="E456">
            <v>7480</v>
          </cell>
          <cell r="F456" t="str">
            <v>NE</v>
          </cell>
          <cell r="G456" t="str">
            <v>R-RD</v>
          </cell>
        </row>
        <row r="457">
          <cell r="A457" t="str">
            <v>R150017</v>
          </cell>
          <cell r="B457" t="str">
            <v>TKS 200/200/200 P LM24 - T kus pro ZVT-S</v>
          </cell>
          <cell r="C457" t="str">
            <v>ks</v>
          </cell>
          <cell r="D457" t="str">
            <v>R1-Tvarovky ATREA</v>
          </cell>
          <cell r="E457">
            <v>7320</v>
          </cell>
          <cell r="F457" t="str">
            <v>NE</v>
          </cell>
          <cell r="G457" t="str">
            <v>R-RD</v>
          </cell>
        </row>
        <row r="458">
          <cell r="A458" t="str">
            <v>R150018</v>
          </cell>
          <cell r="B458" t="str">
            <v>TKR 200/200/200 P LM24 - T kus pro ZVT</v>
          </cell>
          <cell r="C458" t="str">
            <v>ks</v>
          </cell>
          <cell r="D458" t="str">
            <v>R1-Tvarovky ATREA</v>
          </cell>
          <cell r="E458">
            <v>5210</v>
          </cell>
          <cell r="F458" t="str">
            <v>NE</v>
          </cell>
          <cell r="G458" t="str">
            <v>R-RD</v>
          </cell>
        </row>
        <row r="459">
          <cell r="A459" t="str">
            <v>R150019</v>
          </cell>
          <cell r="B459" t="str">
            <v>TKR 160/160/160 P LM24 - T kus pro ZVT</v>
          </cell>
          <cell r="C459" t="str">
            <v>ks</v>
          </cell>
          <cell r="D459" t="str">
            <v>R1-Tvarovky ATREA</v>
          </cell>
          <cell r="E459">
            <v>5130</v>
          </cell>
          <cell r="F459" t="str">
            <v>NE</v>
          </cell>
          <cell r="G459" t="str">
            <v>R-RD</v>
          </cell>
        </row>
        <row r="460">
          <cell r="A460" t="str">
            <v>R150022</v>
          </cell>
          <cell r="B460" t="str">
            <v>TKR 250/250/250 L LM24 - T kus pro ZVT</v>
          </cell>
          <cell r="C460" t="str">
            <v>ks</v>
          </cell>
          <cell r="D460" t="str">
            <v>R1-Tvarovky ATREA</v>
          </cell>
          <cell r="E460">
            <v>5250</v>
          </cell>
          <cell r="F460" t="str">
            <v>NE</v>
          </cell>
          <cell r="G460" t="str">
            <v>R-RD</v>
          </cell>
        </row>
        <row r="461">
          <cell r="A461" t="str">
            <v>R150023</v>
          </cell>
          <cell r="B461" t="str">
            <v>TKS 250/250/250 L LM24 - T kus pro ZVT-S</v>
          </cell>
          <cell r="C461" t="str">
            <v>ks</v>
          </cell>
          <cell r="D461" t="str">
            <v>R1-Tvarovky ATREA</v>
          </cell>
          <cell r="E461">
            <v>7480</v>
          </cell>
          <cell r="F461" t="str">
            <v>NE</v>
          </cell>
          <cell r="G461" t="str">
            <v>R-RD</v>
          </cell>
        </row>
        <row r="462">
          <cell r="A462" t="str">
            <v>R150027</v>
          </cell>
          <cell r="B462" t="str">
            <v>TKS 200/200/200 L LM24 - T kus pro ZVT-S</v>
          </cell>
          <cell r="C462" t="str">
            <v>ks</v>
          </cell>
          <cell r="D462" t="str">
            <v>R1-Tvarovky ATREA</v>
          </cell>
          <cell r="E462">
            <v>7320</v>
          </cell>
          <cell r="F462" t="str">
            <v>NE</v>
          </cell>
          <cell r="G462" t="str">
            <v>R-RD</v>
          </cell>
        </row>
        <row r="463">
          <cell r="A463" t="str">
            <v>R150028</v>
          </cell>
          <cell r="B463" t="str">
            <v>TKR 200/200/200 L LM24 - T kus pro ZVT</v>
          </cell>
          <cell r="C463" t="str">
            <v>ks</v>
          </cell>
          <cell r="D463" t="str">
            <v>R1-Tvarovky ATREA</v>
          </cell>
          <cell r="E463">
            <v>5210</v>
          </cell>
          <cell r="F463" t="str">
            <v>NE</v>
          </cell>
          <cell r="G463" t="str">
            <v>R-RD</v>
          </cell>
        </row>
        <row r="464">
          <cell r="A464" t="str">
            <v>R150029</v>
          </cell>
          <cell r="B464" t="str">
            <v>TKR 160/160/160 L LM24 - T kus pro ZVT</v>
          </cell>
          <cell r="C464" t="str">
            <v>ks</v>
          </cell>
          <cell r="D464" t="str">
            <v>R1-Tvarovky ATREA</v>
          </cell>
          <cell r="E464">
            <v>5130</v>
          </cell>
          <cell r="F464" t="str">
            <v>NE</v>
          </cell>
          <cell r="G464" t="str">
            <v>R-RD</v>
          </cell>
        </row>
        <row r="465">
          <cell r="A465" t="str">
            <v>R150032</v>
          </cell>
          <cell r="B465" t="str">
            <v>TKR 250/250/250 Protilehla LM24 - T kus pro ZVT</v>
          </cell>
          <cell r="C465" t="str">
            <v>ks</v>
          </cell>
          <cell r="D465" t="str">
            <v>R1-Tvarovky ATREA</v>
          </cell>
          <cell r="E465">
            <v>5250</v>
          </cell>
          <cell r="F465" t="str">
            <v>NE</v>
          </cell>
          <cell r="G465" t="str">
            <v>R-RD</v>
          </cell>
        </row>
        <row r="466">
          <cell r="A466" t="str">
            <v>R150033</v>
          </cell>
          <cell r="B466" t="str">
            <v>TKS 250/250/250 Protilehla LM24 - T kus pro ZVT-S</v>
          </cell>
          <cell r="C466" t="str">
            <v>ks</v>
          </cell>
          <cell r="D466" t="str">
            <v>R1-Tvarovky ATREA</v>
          </cell>
          <cell r="E466">
            <v>7480</v>
          </cell>
          <cell r="F466" t="str">
            <v>NE</v>
          </cell>
          <cell r="G466" t="str">
            <v>R-RD</v>
          </cell>
        </row>
        <row r="467">
          <cell r="A467" t="str">
            <v>R150037</v>
          </cell>
          <cell r="B467" t="str">
            <v>TKS 200/200/200 Protilehla LM24 - T kus pro ZVT-S</v>
          </cell>
          <cell r="C467" t="str">
            <v>ks</v>
          </cell>
          <cell r="D467" t="str">
            <v>R1-Tvarovky ATREA</v>
          </cell>
          <cell r="E467">
            <v>7320</v>
          </cell>
          <cell r="F467" t="str">
            <v>NE</v>
          </cell>
          <cell r="G467" t="str">
            <v>R-RD</v>
          </cell>
        </row>
        <row r="468">
          <cell r="A468" t="str">
            <v>R150038</v>
          </cell>
          <cell r="B468" t="str">
            <v>TKR 200/200/200 Protilehla LM24 - T kus pro ZVT</v>
          </cell>
          <cell r="C468" t="str">
            <v>ks</v>
          </cell>
          <cell r="D468" t="str">
            <v>R1-Tvarovky ATREA</v>
          </cell>
          <cell r="E468">
            <v>5210</v>
          </cell>
          <cell r="F468" t="str">
            <v>NE</v>
          </cell>
          <cell r="G468" t="str">
            <v>R-RD</v>
          </cell>
        </row>
        <row r="469">
          <cell r="A469" t="str">
            <v>R150039</v>
          </cell>
          <cell r="B469" t="str">
            <v>TKR 160/160/160 Protilehla LM24 - T kus pro ZVT</v>
          </cell>
          <cell r="C469" t="str">
            <v>ks</v>
          </cell>
          <cell r="D469" t="str">
            <v>R1-Tvarovky ATREA</v>
          </cell>
          <cell r="E469">
            <v>5130</v>
          </cell>
          <cell r="F469" t="str">
            <v>NE</v>
          </cell>
          <cell r="G469" t="str">
            <v>R-RD</v>
          </cell>
        </row>
        <row r="470">
          <cell r="A470" t="str">
            <v>R150040</v>
          </cell>
          <cell r="B470" t="str">
            <v>Zónová tvarovka s jedním servopohonem a klapkou (Při objednání nutná specifikace)</v>
          </cell>
          <cell r="C470" t="str">
            <v>ks</v>
          </cell>
          <cell r="D470" t="str">
            <v>R1-Tvarovky ATREA</v>
          </cell>
          <cell r="E470" t="str">
            <v>X</v>
          </cell>
          <cell r="F470" t="str">
            <v>NE</v>
          </cell>
          <cell r="G470" t="str">
            <v>bez</v>
          </cell>
        </row>
        <row r="471">
          <cell r="A471" t="str">
            <v>R150041</v>
          </cell>
          <cell r="B471" t="str">
            <v>Zónová tvarovka se dvěma servopohony a klapkami (Při objednání nutná specifikace)</v>
          </cell>
          <cell r="C471" t="str">
            <v>ks</v>
          </cell>
          <cell r="D471" t="str">
            <v>R1-Tvarovky ATREA</v>
          </cell>
          <cell r="E471" t="str">
            <v>X</v>
          </cell>
          <cell r="F471" t="str">
            <v>NE</v>
          </cell>
          <cell r="G471" t="str">
            <v>bez</v>
          </cell>
        </row>
        <row r="472">
          <cell r="A472" t="str">
            <v>R150090</v>
          </cell>
          <cell r="B472" t="str">
            <v>Filtrační komora stropní FKS _2x100</v>
          </cell>
          <cell r="C472" t="str">
            <v>ks</v>
          </cell>
          <cell r="D472" t="str">
            <v>R15 -filtrační boxy</v>
          </cell>
          <cell r="E472">
            <v>5720</v>
          </cell>
          <cell r="F472" t="str">
            <v>ANO</v>
          </cell>
          <cell r="G472" t="str">
            <v>R-RD</v>
          </cell>
        </row>
        <row r="473">
          <cell r="A473" t="str">
            <v>R150125</v>
          </cell>
          <cell r="B473" t="str">
            <v>Filtrační komora stropní FKS _125</v>
          </cell>
          <cell r="C473" t="str">
            <v>ks</v>
          </cell>
          <cell r="D473" t="str">
            <v>R15 -filtrační boxy</v>
          </cell>
          <cell r="E473">
            <v>5720</v>
          </cell>
          <cell r="F473" t="str">
            <v>NE</v>
          </cell>
          <cell r="G473" t="str">
            <v>R-RD</v>
          </cell>
        </row>
        <row r="474">
          <cell r="A474" t="str">
            <v>R150160</v>
          </cell>
          <cell r="B474" t="str">
            <v>Filtrační komora stropní FKS _160</v>
          </cell>
          <cell r="C474" t="str">
            <v>ks</v>
          </cell>
          <cell r="D474" t="str">
            <v>R15 -filtrační boxy</v>
          </cell>
          <cell r="E474">
            <v>6030</v>
          </cell>
          <cell r="F474" t="str">
            <v>NE</v>
          </cell>
          <cell r="G474" t="str">
            <v>R-RD</v>
          </cell>
        </row>
        <row r="475">
          <cell r="A475" t="str">
            <v>R151006</v>
          </cell>
          <cell r="B475" t="str">
            <v xml:space="preserve">Klapka škrtící KEL 160 LM24 servopohon </v>
          </cell>
          <cell r="C475" t="str">
            <v>ks</v>
          </cell>
          <cell r="D475" t="str">
            <v>R1-Tvarovky ATREA</v>
          </cell>
          <cell r="E475">
            <v>3970</v>
          </cell>
          <cell r="F475" t="str">
            <v>NE</v>
          </cell>
          <cell r="G475" t="str">
            <v>R-RD</v>
          </cell>
        </row>
        <row r="476">
          <cell r="A476" t="str">
            <v>R151011</v>
          </cell>
          <cell r="B476" t="str">
            <v xml:space="preserve">Klapka škrtící KEL 200 LM24 servopohon </v>
          </cell>
          <cell r="C476" t="str">
            <v>ks</v>
          </cell>
          <cell r="D476" t="str">
            <v>R1-Tvarovky ATREA</v>
          </cell>
          <cell r="E476">
            <v>4120</v>
          </cell>
          <cell r="F476" t="str">
            <v>NE</v>
          </cell>
          <cell r="G476" t="str">
            <v>R-RD</v>
          </cell>
        </row>
        <row r="477">
          <cell r="A477" t="str">
            <v>R151021</v>
          </cell>
          <cell r="B477" t="str">
            <v>Klapka škrtící KEL 250 LM24 servopohon</v>
          </cell>
          <cell r="C477" t="str">
            <v>ks</v>
          </cell>
          <cell r="D477" t="str">
            <v>R1-Tvarovky ATREA</v>
          </cell>
          <cell r="E477">
            <v>4270</v>
          </cell>
          <cell r="F477" t="str">
            <v>NE</v>
          </cell>
          <cell r="G477" t="str">
            <v>R-RD</v>
          </cell>
        </row>
        <row r="478">
          <cell r="A478" t="str">
            <v>R151023</v>
          </cell>
          <cell r="B478" t="str">
            <v>Klapka škrtící KEL 315 LM24 servopohon</v>
          </cell>
          <cell r="C478" t="str">
            <v>ks</v>
          </cell>
          <cell r="D478" t="str">
            <v>R1-Tvarovky ATREA</v>
          </cell>
          <cell r="E478">
            <v>4400</v>
          </cell>
          <cell r="F478" t="str">
            <v>NE</v>
          </cell>
          <cell r="G478" t="str">
            <v>R-RD</v>
          </cell>
        </row>
        <row r="479">
          <cell r="A479" t="str">
            <v>R151026</v>
          </cell>
          <cell r="B479" t="str">
            <v xml:space="preserve">Klapka škrtící KEL 160 LF24 servopohon </v>
          </cell>
          <cell r="C479" t="str">
            <v>ks</v>
          </cell>
          <cell r="D479" t="str">
            <v>R1-Tvarovky ATREA</v>
          </cell>
          <cell r="E479">
            <v>5580</v>
          </cell>
          <cell r="F479" t="str">
            <v>NE</v>
          </cell>
          <cell r="G479" t="str">
            <v>R-RD</v>
          </cell>
        </row>
        <row r="480">
          <cell r="A480" t="str">
            <v>R151031</v>
          </cell>
          <cell r="B480" t="str">
            <v xml:space="preserve">Klapka škrtící KEL 200 LF24 servopohon </v>
          </cell>
          <cell r="C480" t="str">
            <v>ks</v>
          </cell>
          <cell r="D480" t="str">
            <v>R1-Tvarovky ATREA</v>
          </cell>
          <cell r="E480">
            <v>5720</v>
          </cell>
          <cell r="F480" t="str">
            <v>NE</v>
          </cell>
          <cell r="G480" t="str">
            <v>R-RD</v>
          </cell>
        </row>
        <row r="481">
          <cell r="A481" t="str">
            <v>R151036</v>
          </cell>
          <cell r="B481" t="str">
            <v>Klapka škrtící KEL 250 LF24 servopohon</v>
          </cell>
          <cell r="C481" t="str">
            <v>ks</v>
          </cell>
          <cell r="D481" t="str">
            <v>R1-Tvarovky ATREA</v>
          </cell>
          <cell r="E481">
            <v>5850</v>
          </cell>
          <cell r="F481" t="str">
            <v>NE</v>
          </cell>
          <cell r="G481" t="str">
            <v>R-RD</v>
          </cell>
        </row>
        <row r="482">
          <cell r="A482" t="str">
            <v>R151037</v>
          </cell>
          <cell r="B482" t="str">
            <v>Klapka škrtící KEL 315 LF24 servopohon</v>
          </cell>
          <cell r="C482" t="str">
            <v>ks</v>
          </cell>
          <cell r="D482" t="str">
            <v>R1-Tvarovky ATREA</v>
          </cell>
          <cell r="E482">
            <v>6140</v>
          </cell>
          <cell r="F482" t="str">
            <v>NE</v>
          </cell>
          <cell r="G482" t="str">
            <v>R-RD</v>
          </cell>
        </row>
        <row r="483">
          <cell r="A483" t="str">
            <v>R151406</v>
          </cell>
          <cell r="B483" t="str">
            <v>Klapka škrtící KEL 125 LM24 servopohon</v>
          </cell>
          <cell r="C483" t="str">
            <v>ks</v>
          </cell>
          <cell r="D483" t="str">
            <v>R1-Tvarovky ATREA</v>
          </cell>
          <cell r="E483">
            <v>3910</v>
          </cell>
          <cell r="F483" t="str">
            <v>NE</v>
          </cell>
          <cell r="G483" t="str">
            <v>R-RD</v>
          </cell>
        </row>
        <row r="484">
          <cell r="A484" t="str">
            <v>R152160</v>
          </cell>
          <cell r="B484" t="str">
            <v>TKN 160 - Tkus náběhový</v>
          </cell>
          <cell r="C484" t="str">
            <v>ks</v>
          </cell>
          <cell r="D484" t="str">
            <v>R1-Tvarovky ATREA</v>
          </cell>
          <cell r="E484">
            <v>2570</v>
          </cell>
          <cell r="F484" t="str">
            <v>NE</v>
          </cell>
          <cell r="G484" t="str">
            <v>R-RD</v>
          </cell>
        </row>
        <row r="485">
          <cell r="A485" t="str">
            <v>R152200</v>
          </cell>
          <cell r="B485" t="str">
            <v>TKN 200 - Tkus náběhový</v>
          </cell>
          <cell r="C485" t="str">
            <v>ks</v>
          </cell>
          <cell r="D485" t="str">
            <v>R1-Tvarovky ATREA</v>
          </cell>
          <cell r="E485">
            <v>2650</v>
          </cell>
          <cell r="F485" t="str">
            <v>NE</v>
          </cell>
          <cell r="G485" t="str">
            <v>R-RD</v>
          </cell>
        </row>
        <row r="486">
          <cell r="A486" t="str">
            <v>R152250</v>
          </cell>
          <cell r="B486" t="str">
            <v>TKN 250 - Tkus náběhový</v>
          </cell>
          <cell r="C486" t="str">
            <v>ks</v>
          </cell>
          <cell r="D486" t="str">
            <v>R1-Tvarovky ATREA</v>
          </cell>
          <cell r="E486">
            <v>2780</v>
          </cell>
          <cell r="F486" t="str">
            <v>NE</v>
          </cell>
          <cell r="G486" t="str">
            <v>R-RD</v>
          </cell>
        </row>
        <row r="487">
          <cell r="A487" t="str">
            <v>R153001</v>
          </cell>
          <cell r="B487" t="str">
            <v>SVA 100 - spojka vnitřní ø100mm</v>
          </cell>
          <cell r="C487" t="str">
            <v>ks</v>
          </cell>
          <cell r="D487" t="str">
            <v>R22-Kruhové tvarovky - běžné</v>
          </cell>
          <cell r="E487">
            <v>145</v>
          </cell>
          <cell r="F487" t="str">
            <v>ANO</v>
          </cell>
          <cell r="G487" t="str">
            <v>R-RD</v>
          </cell>
        </row>
        <row r="488">
          <cell r="A488" t="str">
            <v>R153002</v>
          </cell>
          <cell r="B488" t="str">
            <v>SVA 125 - spojka vnitřní ø125mm</v>
          </cell>
          <cell r="C488" t="str">
            <v>ks</v>
          </cell>
          <cell r="D488" t="str">
            <v>R22-Kruhové tvarovky - běžné</v>
          </cell>
          <cell r="E488">
            <v>145</v>
          </cell>
          <cell r="F488" t="str">
            <v>NE</v>
          </cell>
          <cell r="G488" t="str">
            <v>R-RD</v>
          </cell>
        </row>
        <row r="489">
          <cell r="A489" t="str">
            <v>R153003</v>
          </cell>
          <cell r="B489" t="str">
            <v>SVA 160 - spojka vnitřní ø160mm</v>
          </cell>
          <cell r="C489" t="str">
            <v>ks</v>
          </cell>
          <cell r="D489" t="str">
            <v>R22-Kruhové tvarovky - běžné</v>
          </cell>
          <cell r="E489">
            <v>160</v>
          </cell>
          <cell r="F489" t="str">
            <v>NE</v>
          </cell>
          <cell r="G489" t="str">
            <v>R-RD</v>
          </cell>
        </row>
        <row r="490">
          <cell r="A490" t="str">
            <v>R153004</v>
          </cell>
          <cell r="B490" t="str">
            <v>SVA 200 - spojka vnitřní ø200mm</v>
          </cell>
          <cell r="C490" t="str">
            <v>ks</v>
          </cell>
          <cell r="D490" t="str">
            <v>R22-Kruhové tvarovky - běžné</v>
          </cell>
          <cell r="E490">
            <v>180</v>
          </cell>
          <cell r="F490" t="str">
            <v>NE</v>
          </cell>
          <cell r="G490" t="str">
            <v>R-RD</v>
          </cell>
        </row>
        <row r="491">
          <cell r="A491" t="str">
            <v>R153005</v>
          </cell>
          <cell r="B491" t="str">
            <v>SVA 250 - spojka vnitřní ø250mm</v>
          </cell>
          <cell r="C491" t="str">
            <v>ks</v>
          </cell>
          <cell r="D491" t="str">
            <v>R22-Kruhové tvarovky - běžné</v>
          </cell>
          <cell r="E491">
            <v>215</v>
          </cell>
          <cell r="F491" t="str">
            <v>NE</v>
          </cell>
          <cell r="G491" t="str">
            <v>R-RD</v>
          </cell>
        </row>
        <row r="492">
          <cell r="A492" t="str">
            <v>R153006</v>
          </cell>
          <cell r="B492" t="str">
            <v>SVA 315 - spojka vnitřní ø315mm</v>
          </cell>
          <cell r="C492" t="str">
            <v>ks</v>
          </cell>
          <cell r="D492" t="str">
            <v>R22-Kruhové tvarovky - běžné</v>
          </cell>
          <cell r="E492">
            <v>230</v>
          </cell>
          <cell r="F492" t="str">
            <v>NE</v>
          </cell>
          <cell r="G492" t="str">
            <v>R-RD</v>
          </cell>
        </row>
        <row r="493">
          <cell r="A493" t="str">
            <v>R160010</v>
          </cell>
          <cell r="B493" t="str">
            <v>PMK 4"-10" 250x97 mosaz- Podlahová mřížka kovová</v>
          </cell>
          <cell r="C493" t="str">
            <v>ks</v>
          </cell>
          <cell r="D493" t="str">
            <v>R23-mřížky,stříšky a výfukové prvky</v>
          </cell>
          <cell r="E493">
            <v>895</v>
          </cell>
          <cell r="F493" t="str">
            <v>NE</v>
          </cell>
          <cell r="G493" t="str">
            <v>R-RD</v>
          </cell>
        </row>
        <row r="494">
          <cell r="A494" t="str">
            <v>R160105</v>
          </cell>
          <cell r="B494" t="str">
            <v>PMD 250x97 - buk - lak ( světlý dekor )</v>
          </cell>
          <cell r="C494" t="str">
            <v>ks</v>
          </cell>
          <cell r="D494" t="str">
            <v>R23-mřížky,stříšky a výfukové prvky</v>
          </cell>
          <cell r="E494">
            <v>1840</v>
          </cell>
          <cell r="F494" t="str">
            <v>NE</v>
          </cell>
          <cell r="G494" t="str">
            <v>R-RD</v>
          </cell>
        </row>
        <row r="495">
          <cell r="A495" t="str">
            <v>R160110</v>
          </cell>
          <cell r="B495" t="str">
            <v>PMD 250x97 - buk - lak ( tmavý dekor )</v>
          </cell>
          <cell r="C495" t="str">
            <v>ks</v>
          </cell>
          <cell r="D495" t="str">
            <v>R23-mřížky,stříšky a výfukové prvky</v>
          </cell>
          <cell r="E495">
            <v>1840</v>
          </cell>
          <cell r="F495" t="str">
            <v>NE</v>
          </cell>
          <cell r="G495" t="str">
            <v>R-RD</v>
          </cell>
        </row>
        <row r="496">
          <cell r="A496" t="str">
            <v>R160111</v>
          </cell>
          <cell r="B496" t="str">
            <v>PMK 4"-10" 250x97 šedá - Podlahová mřížka kovová</v>
          </cell>
          <cell r="C496" t="str">
            <v>ks</v>
          </cell>
          <cell r="D496" t="str">
            <v>R23-mřížky,stříšky a výfukové prvky</v>
          </cell>
          <cell r="E496">
            <v>1390</v>
          </cell>
          <cell r="F496" t="str">
            <v>NE</v>
          </cell>
          <cell r="G496" t="str">
            <v>R-RD</v>
          </cell>
        </row>
        <row r="497">
          <cell r="A497" t="str">
            <v>R160120</v>
          </cell>
          <cell r="B497" t="str">
            <v>PMD 250x97 - buk - bez povrchové úpravy</v>
          </cell>
          <cell r="C497" t="str">
            <v>ks</v>
          </cell>
          <cell r="D497" t="str">
            <v>R23-mřížky,stříšky a výfukové prvky</v>
          </cell>
          <cell r="E497">
            <v>1630</v>
          </cell>
          <cell r="F497" t="str">
            <v>NE</v>
          </cell>
          <cell r="G497" t="str">
            <v>R-RD</v>
          </cell>
        </row>
        <row r="498">
          <cell r="A498" t="str">
            <v>R160211</v>
          </cell>
          <cell r="B498" t="str">
            <v>PMK 4"-10" 250x97 cín- Podlahová mřížka kovová</v>
          </cell>
          <cell r="C498" t="str">
            <v>ks</v>
          </cell>
          <cell r="D498" t="str">
            <v>R23-mřížky,stříšky a výfukové prvky</v>
          </cell>
          <cell r="E498">
            <v>1110</v>
          </cell>
          <cell r="F498" t="str">
            <v>NE</v>
          </cell>
          <cell r="G498" t="str">
            <v>R-RD</v>
          </cell>
        </row>
        <row r="499">
          <cell r="A499" t="str">
            <v>R161010</v>
          </cell>
          <cell r="B499" t="str">
            <v>SMD 280x405 S bor- Stěnová mřížka dřevěná  borovice - lak</v>
          </cell>
          <cell r="C499" t="str">
            <v>ks</v>
          </cell>
          <cell r="D499" t="str">
            <v>R23-mřížky,stříšky a výfukové prvky</v>
          </cell>
          <cell r="E499">
            <v>1430</v>
          </cell>
          <cell r="F499" t="str">
            <v>NE</v>
          </cell>
          <cell r="G499" t="str">
            <v>R-RD</v>
          </cell>
        </row>
        <row r="500">
          <cell r="A500" t="str">
            <v>R161015</v>
          </cell>
          <cell r="B500" t="str">
            <v>SMD 280x405 V bor- Stěnová mřížka dřevěná  borovice - lak</v>
          </cell>
          <cell r="C500" t="str">
            <v>ks</v>
          </cell>
          <cell r="D500" t="str">
            <v>R23-mřížky,stříšky a výfukové prvky</v>
          </cell>
          <cell r="E500">
            <v>1430</v>
          </cell>
          <cell r="F500" t="str">
            <v>NE</v>
          </cell>
          <cell r="G500" t="str">
            <v>R-RD</v>
          </cell>
        </row>
        <row r="501">
          <cell r="A501" t="str">
            <v>R161020</v>
          </cell>
          <cell r="B501" t="str">
            <v>SMD 280x405 S buk- Stěnová mřížka dřevěná buk - lak</v>
          </cell>
          <cell r="C501" t="str">
            <v>ks</v>
          </cell>
          <cell r="D501" t="str">
            <v>R23-mřížky,stříšky a výfukové prvky</v>
          </cell>
          <cell r="E501">
            <v>1520</v>
          </cell>
          <cell r="F501" t="str">
            <v>NE</v>
          </cell>
          <cell r="G501" t="str">
            <v>R-RD</v>
          </cell>
        </row>
        <row r="502">
          <cell r="A502" t="str">
            <v>R161025</v>
          </cell>
          <cell r="B502" t="str">
            <v>SMD 280x405 V buk- Stěnová mřížka dřevěná buk - lak</v>
          </cell>
          <cell r="C502" t="str">
            <v>ks</v>
          </cell>
          <cell r="D502" t="str">
            <v>R23-mřížky,stříšky a výfukové prvky</v>
          </cell>
          <cell r="E502">
            <v>1520</v>
          </cell>
          <cell r="F502" t="str">
            <v>NE</v>
          </cell>
          <cell r="G502" t="str">
            <v>R-RD</v>
          </cell>
        </row>
        <row r="503">
          <cell r="A503" t="str">
            <v>R161040</v>
          </cell>
          <cell r="B503" t="str">
            <v>SMD 280x405 S buk bez úpravy- Stěnová mřížka dřevěná buk bez povrchové úpravy</v>
          </cell>
          <cell r="C503" t="str">
            <v>ks</v>
          </cell>
          <cell r="D503" t="str">
            <v>R23-mřížky,stříšky a výfukové prvky</v>
          </cell>
          <cell r="E503">
            <v>1380</v>
          </cell>
          <cell r="F503" t="str">
            <v>NE</v>
          </cell>
          <cell r="G503" t="str">
            <v>R-RD</v>
          </cell>
        </row>
        <row r="504">
          <cell r="A504" t="str">
            <v>R161045</v>
          </cell>
          <cell r="B504" t="str">
            <v>SMD 280x405 V buk bez úpravy- Stěnová mřížka dřevěná buk bez povrchové úpravy</v>
          </cell>
          <cell r="C504" t="str">
            <v>ks</v>
          </cell>
          <cell r="D504" t="str">
            <v>R23-mřížky,stříšky a výfukové prvky</v>
          </cell>
          <cell r="E504">
            <v>1380</v>
          </cell>
          <cell r="F504" t="str">
            <v>NE</v>
          </cell>
          <cell r="G504" t="str">
            <v>R-RD</v>
          </cell>
        </row>
        <row r="505">
          <cell r="A505" t="str">
            <v>R161110</v>
          </cell>
          <cell r="B505" t="str">
            <v>SMU 275x400 S - stěnová mřížka AL, svislá</v>
          </cell>
          <cell r="C505" t="str">
            <v>ks</v>
          </cell>
          <cell r="D505" t="str">
            <v>R23-mřížky,stříšky a výfukové prvky</v>
          </cell>
          <cell r="E505">
            <v>1630</v>
          </cell>
          <cell r="F505" t="str">
            <v>NE</v>
          </cell>
          <cell r="G505" t="str">
            <v>R-RD</v>
          </cell>
        </row>
        <row r="506">
          <cell r="A506" t="str">
            <v>R161115</v>
          </cell>
          <cell r="B506" t="str">
            <v>SMU 275x400 V - stěnová mřížka AL, vodorovná</v>
          </cell>
          <cell r="C506" t="str">
            <v>ks</v>
          </cell>
          <cell r="D506" t="str">
            <v>R23-mřížky,stříšky a výfukové prvky</v>
          </cell>
          <cell r="E506">
            <v>1630</v>
          </cell>
          <cell r="F506" t="str">
            <v>NE</v>
          </cell>
          <cell r="G506" t="str">
            <v>R-RD</v>
          </cell>
        </row>
        <row r="507">
          <cell r="A507" t="str">
            <v>R162015</v>
          </cell>
          <cell r="B507" t="str">
            <v>PZ 343x343 Al - protidešťová žaluzie elox hliník</v>
          </cell>
          <cell r="C507" t="str">
            <v>ks</v>
          </cell>
          <cell r="D507" t="str">
            <v>R1-Tvarovky ATREA</v>
          </cell>
          <cell r="E507">
            <v>2570</v>
          </cell>
          <cell r="F507" t="str">
            <v>NE</v>
          </cell>
          <cell r="G507" t="str">
            <v>R-RD</v>
          </cell>
        </row>
        <row r="508">
          <cell r="A508" t="str">
            <v>R162016</v>
          </cell>
          <cell r="B508" t="str">
            <v xml:space="preserve">PZ 595x455 Al V - protidešťová žaluzie pro SPF ZVT-C </v>
          </cell>
          <cell r="C508" t="str">
            <v>ks</v>
          </cell>
          <cell r="D508" t="str">
            <v>R1-Tvarovky ATREA</v>
          </cell>
          <cell r="E508">
            <v>4360</v>
          </cell>
          <cell r="F508" t="str">
            <v>NE</v>
          </cell>
          <cell r="G508" t="str">
            <v>R-RD</v>
          </cell>
        </row>
        <row r="509">
          <cell r="A509" t="str">
            <v>R162017</v>
          </cell>
          <cell r="B509" t="str">
            <v xml:space="preserve">PZ 455x595 Al S - protidešťová žaluzie pro SPF ZVT-C </v>
          </cell>
          <cell r="C509" t="str">
            <v>ks</v>
          </cell>
          <cell r="D509" t="str">
            <v>R1-Tvarovky ATREA</v>
          </cell>
          <cell r="E509">
            <v>4370</v>
          </cell>
          <cell r="F509" t="str">
            <v>NE</v>
          </cell>
          <cell r="G509" t="str">
            <v>R-RD</v>
          </cell>
        </row>
        <row r="510">
          <cell r="A510" t="str">
            <v>R162025</v>
          </cell>
          <cell r="B510" t="str">
            <v>PZ 343x343 Al - protidešťová žaluzie hliník - bílý komax 0100</v>
          </cell>
          <cell r="C510" t="str">
            <v>ks</v>
          </cell>
          <cell r="D510" t="str">
            <v>R1-Tvarovky ATREA</v>
          </cell>
          <cell r="E510">
            <v>3310</v>
          </cell>
          <cell r="F510" t="str">
            <v>NE</v>
          </cell>
          <cell r="G510" t="str">
            <v>R-RD</v>
          </cell>
        </row>
        <row r="511">
          <cell r="A511" t="str">
            <v>R162026</v>
          </cell>
          <cell r="B511" t="str">
            <v>PZ 595x455 Al V - protidešťová žaluzie pro SPF ZVT-C - bílá</v>
          </cell>
          <cell r="C511" t="str">
            <v>ks</v>
          </cell>
          <cell r="D511" t="str">
            <v>R1-Tvarovky ATREA</v>
          </cell>
          <cell r="E511">
            <v>5660</v>
          </cell>
          <cell r="F511" t="str">
            <v>NE</v>
          </cell>
          <cell r="G511" t="str">
            <v>R-RD</v>
          </cell>
        </row>
        <row r="512">
          <cell r="A512" t="str">
            <v>R162027</v>
          </cell>
          <cell r="B512" t="str">
            <v>PZ 455x595 Al S - protidešťová žaluzie pro SPF ZVT-C - bílá</v>
          </cell>
          <cell r="C512" t="str">
            <v>ks</v>
          </cell>
          <cell r="D512" t="str">
            <v>R1-Tvarovky ATREA</v>
          </cell>
          <cell r="E512">
            <v>5660</v>
          </cell>
          <cell r="F512" t="str">
            <v>NE</v>
          </cell>
          <cell r="G512" t="str">
            <v>R-RD</v>
          </cell>
        </row>
        <row r="513">
          <cell r="A513" t="str">
            <v>R162035</v>
          </cell>
          <cell r="B513" t="str">
            <v>PZ 343x343 Al - protidešťová žaluzie hliník- hnědý komax 8016</v>
          </cell>
          <cell r="C513" t="str">
            <v>ks</v>
          </cell>
          <cell r="D513" t="str">
            <v>R1-Tvarovky ATREA</v>
          </cell>
          <cell r="E513">
            <v>3310</v>
          </cell>
          <cell r="F513" t="str">
            <v>NE</v>
          </cell>
          <cell r="G513" t="str">
            <v>R-RD</v>
          </cell>
        </row>
        <row r="514">
          <cell r="A514" t="str">
            <v>R162036</v>
          </cell>
          <cell r="B514" t="str">
            <v>PZ 595x455 Al V - protidešťová žaluzie pro SPF ZVT-C - hnědá</v>
          </cell>
          <cell r="C514" t="str">
            <v>ks</v>
          </cell>
          <cell r="D514" t="str">
            <v>R1-Tvarovky ATREA</v>
          </cell>
          <cell r="E514">
            <v>5660</v>
          </cell>
          <cell r="F514" t="str">
            <v>NE</v>
          </cell>
          <cell r="G514" t="str">
            <v>R-RD</v>
          </cell>
        </row>
        <row r="515">
          <cell r="A515" t="str">
            <v>R162037</v>
          </cell>
          <cell r="B515" t="str">
            <v>PZ 455x595 Al S - protidešťová žaluzie pro SPF ZVT-C - hnědá</v>
          </cell>
          <cell r="C515" t="str">
            <v>ks</v>
          </cell>
          <cell r="D515" t="str">
            <v>R1-Tvarovky ATREA</v>
          </cell>
          <cell r="E515">
            <v>5660</v>
          </cell>
          <cell r="F515" t="str">
            <v>NE</v>
          </cell>
          <cell r="G515" t="str">
            <v>R-RD</v>
          </cell>
        </row>
        <row r="516">
          <cell r="A516" t="str">
            <v>R162415</v>
          </cell>
          <cell r="B516" t="str">
            <v>PZ 300x300 Al - protidešťová žaluzie - Al elox</v>
          </cell>
          <cell r="C516" t="str">
            <v>ks</v>
          </cell>
          <cell r="D516" t="str">
            <v>R1-Tvarovky ATREA</v>
          </cell>
          <cell r="E516">
            <v>2210</v>
          </cell>
          <cell r="F516" t="str">
            <v>NE</v>
          </cell>
          <cell r="G516" t="str">
            <v>R-RD</v>
          </cell>
        </row>
        <row r="517">
          <cell r="A517" t="str">
            <v>R162425</v>
          </cell>
          <cell r="B517" t="str">
            <v>PZ 300x300 Al - protidešťová žaluzie - bílá</v>
          </cell>
          <cell r="C517" t="str">
            <v>ks</v>
          </cell>
          <cell r="D517" t="str">
            <v>R1-Tvarovky ATREA</v>
          </cell>
          <cell r="E517">
            <v>2880</v>
          </cell>
          <cell r="F517" t="str">
            <v>NE</v>
          </cell>
          <cell r="G517" t="str">
            <v>R-RD</v>
          </cell>
        </row>
        <row r="518">
          <cell r="A518" t="str">
            <v>R162435</v>
          </cell>
          <cell r="B518" t="str">
            <v>PZ 300x300 Al - protidešťová žaluzie - hnědá</v>
          </cell>
          <cell r="C518" t="str">
            <v>ks</v>
          </cell>
          <cell r="D518" t="str">
            <v>R1-Tvarovky ATREA</v>
          </cell>
          <cell r="E518">
            <v>2880</v>
          </cell>
          <cell r="F518" t="str">
            <v>NE</v>
          </cell>
          <cell r="G518" t="str">
            <v>R-RD</v>
          </cell>
        </row>
        <row r="519">
          <cell r="A519" t="str">
            <v>R163405</v>
          </cell>
          <cell r="B519" t="str">
            <v>DA 100 - dýza pro přívod vzduchu</v>
          </cell>
          <cell r="C519" t="str">
            <v>ks</v>
          </cell>
          <cell r="D519" t="str">
            <v>R23-mřížky,stříšky a výfukové prvky</v>
          </cell>
          <cell r="E519">
            <v>825</v>
          </cell>
          <cell r="F519" t="str">
            <v>ANO</v>
          </cell>
          <cell r="G519" t="str">
            <v>R-RD</v>
          </cell>
        </row>
        <row r="520">
          <cell r="A520" t="str">
            <v>R163406</v>
          </cell>
          <cell r="B520" t="str">
            <v>DA 100 45° - dýza pro přívod vzduchu</v>
          </cell>
          <cell r="C520" t="str">
            <v>ks</v>
          </cell>
          <cell r="D520" t="str">
            <v>R23-mřížky,stříšky a výfukové prvky</v>
          </cell>
          <cell r="E520">
            <v>870</v>
          </cell>
          <cell r="F520" t="str">
            <v>NE</v>
          </cell>
          <cell r="G520" t="str">
            <v>R-RD</v>
          </cell>
        </row>
        <row r="521">
          <cell r="A521" t="str">
            <v>R163407</v>
          </cell>
          <cell r="B521" t="str">
            <v>DARS 100 - dýza ATREA regulační, směrová</v>
          </cell>
          <cell r="C521" t="str">
            <v>ks</v>
          </cell>
          <cell r="D521" t="str">
            <v>R23-mřížky,stříšky a výfukové prvky</v>
          </cell>
          <cell r="E521">
            <v>1460</v>
          </cell>
          <cell r="F521" t="str">
            <v>ANO</v>
          </cell>
          <cell r="G521" t="str">
            <v>R-RD</v>
          </cell>
        </row>
        <row r="522">
          <cell r="A522" t="str">
            <v>R163408</v>
          </cell>
          <cell r="B522" t="str">
            <v>DARS 125 - dýza ATREA regulační, směrová</v>
          </cell>
          <cell r="C522" t="str">
            <v>ks</v>
          </cell>
          <cell r="D522" t="str">
            <v>R23-mřížky,stříšky a výfukové prvky</v>
          </cell>
          <cell r="E522">
            <v>1860</v>
          </cell>
          <cell r="F522"/>
          <cell r="G522" t="str">
            <v>R-RD</v>
          </cell>
        </row>
        <row r="523">
          <cell r="A523" t="str">
            <v>R163425</v>
          </cell>
          <cell r="B523" t="str">
            <v>DA 125 - dýza pro přívod vzduchu</v>
          </cell>
          <cell r="C523" t="str">
            <v>ks</v>
          </cell>
          <cell r="D523" t="str">
            <v>R23-mřížky,stříšky a výfukové prvky</v>
          </cell>
          <cell r="E523">
            <v>825</v>
          </cell>
          <cell r="F523" t="str">
            <v>NE</v>
          </cell>
          <cell r="G523" t="str">
            <v>R-RD</v>
          </cell>
        </row>
        <row r="524">
          <cell r="A524" t="str">
            <v>R163426</v>
          </cell>
          <cell r="B524" t="str">
            <v>DA 125 45°- dýza pro přívod vzduchu</v>
          </cell>
          <cell r="C524" t="str">
            <v>ks</v>
          </cell>
          <cell r="D524" t="str">
            <v>R23-mřížky,stříšky a výfukové prvky</v>
          </cell>
          <cell r="E524">
            <v>870</v>
          </cell>
          <cell r="F524" t="str">
            <v>NE</v>
          </cell>
          <cell r="G524" t="str">
            <v>R-RD</v>
          </cell>
        </row>
        <row r="525">
          <cell r="A525" t="str">
            <v>R163507</v>
          </cell>
          <cell r="B525" t="str">
            <v>Montážní rámeček dýzy DARS 100</v>
          </cell>
          <cell r="C525" t="str">
            <v>ks</v>
          </cell>
          <cell r="D525" t="str">
            <v>R1-Tvarovky ATREA</v>
          </cell>
          <cell r="E525">
            <v>135</v>
          </cell>
          <cell r="F525" t="str">
            <v>NE</v>
          </cell>
          <cell r="G525" t="str">
            <v>R-RD</v>
          </cell>
        </row>
        <row r="526">
          <cell r="A526" t="str">
            <v>R210010</v>
          </cell>
          <cell r="B526" t="str">
            <v>Plastové potrubí ATREA GP 90/75</v>
          </cell>
          <cell r="C526" t="str">
            <v>m</v>
          </cell>
          <cell r="D526" t="str">
            <v>R212-potrubí GP</v>
          </cell>
          <cell r="E526">
            <v>135</v>
          </cell>
          <cell r="F526" t="str">
            <v>ANO</v>
          </cell>
          <cell r="G526" t="str">
            <v>R-RD</v>
          </cell>
        </row>
        <row r="527">
          <cell r="A527" t="str">
            <v>R211025</v>
          </cell>
          <cell r="B527" t="str">
            <v>ohebné hadice se zvuk. izolací Sonopipe Ø 102</v>
          </cell>
          <cell r="C527" t="str">
            <v>m</v>
          </cell>
          <cell r="D527" t="str">
            <v>R211-potrubí SONO,ALU,Thermo,Trouby</v>
          </cell>
          <cell r="E527">
            <v>110</v>
          </cell>
          <cell r="F527" t="str">
            <v>ANO</v>
          </cell>
          <cell r="G527" t="str">
            <v>R-RD</v>
          </cell>
        </row>
        <row r="528">
          <cell r="A528" t="str">
            <v>R211026</v>
          </cell>
          <cell r="B528" t="str">
            <v>ohebné hadice se zvuk. izolací Sonopipe Ø 127</v>
          </cell>
          <cell r="C528" t="str">
            <v>m</v>
          </cell>
          <cell r="D528" t="str">
            <v>R211-potrubí SONO,ALU,Thermo,Trouby</v>
          </cell>
          <cell r="E528">
            <v>125</v>
          </cell>
          <cell r="F528" t="str">
            <v>NE</v>
          </cell>
          <cell r="G528" t="str">
            <v>R-RD</v>
          </cell>
        </row>
        <row r="529">
          <cell r="A529" t="str">
            <v>R211028</v>
          </cell>
          <cell r="B529" t="str">
            <v>ohebné hadice se zvuk. izolací Sonopipe Ø 160</v>
          </cell>
          <cell r="C529" t="str">
            <v>m</v>
          </cell>
          <cell r="D529" t="str">
            <v>R211-potrubí SONO,ALU,Thermo,Trouby</v>
          </cell>
          <cell r="E529">
            <v>135</v>
          </cell>
          <cell r="F529" t="str">
            <v>NE</v>
          </cell>
          <cell r="G529" t="str">
            <v>R-RD</v>
          </cell>
        </row>
        <row r="530">
          <cell r="A530" t="str">
            <v>R211030</v>
          </cell>
          <cell r="B530" t="str">
            <v>ohebné hadice se zvuk. izolací Sonopipe Ø 203</v>
          </cell>
          <cell r="C530" t="str">
            <v>m</v>
          </cell>
          <cell r="D530" t="str">
            <v>R211-potrubí SONO,ALU,Thermo,Trouby</v>
          </cell>
          <cell r="E530">
            <v>145</v>
          </cell>
          <cell r="F530" t="str">
            <v>NE</v>
          </cell>
          <cell r="G530" t="str">
            <v>R-RD</v>
          </cell>
        </row>
        <row r="531">
          <cell r="A531" t="str">
            <v>R211032</v>
          </cell>
          <cell r="B531" t="str">
            <v>ohebné hadice se zvuk. izolací Sonopipe Ø 254</v>
          </cell>
          <cell r="C531" t="str">
            <v>m</v>
          </cell>
          <cell r="D531" t="str">
            <v>R211-potrubí SONO,ALU,Thermo,Trouby</v>
          </cell>
          <cell r="E531">
            <v>195</v>
          </cell>
          <cell r="F531" t="str">
            <v>NE</v>
          </cell>
          <cell r="G531" t="str">
            <v>R-RD</v>
          </cell>
        </row>
        <row r="532">
          <cell r="A532" t="str">
            <v>R211034</v>
          </cell>
          <cell r="B532" t="str">
            <v>ohebné hadice se zvuk. izolací Sonopipe Ø 315</v>
          </cell>
          <cell r="C532" t="str">
            <v>m</v>
          </cell>
          <cell r="D532" t="str">
            <v>R211-potrubí SONO,ALU,Thermo,Trouby</v>
          </cell>
          <cell r="E532">
            <v>215</v>
          </cell>
          <cell r="F532" t="str">
            <v>NE</v>
          </cell>
          <cell r="G532" t="str">
            <v>R-RD</v>
          </cell>
        </row>
        <row r="533">
          <cell r="A533" t="str">
            <v>R211052</v>
          </cell>
          <cell r="B533" t="str">
            <v>hadice s tep. a zvuk. izolací Sonopipe Ø127 (tl. iz. 50mm)</v>
          </cell>
          <cell r="C533" t="str">
            <v>m</v>
          </cell>
          <cell r="D533" t="str">
            <v>R211-potrubí SONO,ALU,Thermo,Trouby</v>
          </cell>
          <cell r="E533">
            <v>445</v>
          </cell>
          <cell r="F533" t="str">
            <v>ANO</v>
          </cell>
          <cell r="G533" t="str">
            <v>R-RD</v>
          </cell>
        </row>
        <row r="534">
          <cell r="A534" t="str">
            <v>R211054</v>
          </cell>
          <cell r="B534" t="str">
            <v>hadice s tep. a zvuk. izolací Sonopipe Ø160 (tl. iz. 50mm)</v>
          </cell>
          <cell r="C534" t="str">
            <v>m</v>
          </cell>
          <cell r="D534" t="str">
            <v>R211-potrubí SONO,ALU,Thermo,Trouby</v>
          </cell>
          <cell r="E534">
            <v>500</v>
          </cell>
          <cell r="F534" t="str">
            <v>NE</v>
          </cell>
          <cell r="G534" t="str">
            <v>R-RD</v>
          </cell>
        </row>
        <row r="535">
          <cell r="A535" t="str">
            <v>R211056</v>
          </cell>
          <cell r="B535" t="str">
            <v>hadice s tep. a zvuk. izolací Sonopipe Ø203 (tl. iz. 50mm)</v>
          </cell>
          <cell r="C535" t="str">
            <v>m</v>
          </cell>
          <cell r="D535" t="str">
            <v>R211-potrubí SONO,ALU,Thermo,Trouby</v>
          </cell>
          <cell r="E535">
            <v>555</v>
          </cell>
          <cell r="F535" t="str">
            <v>NE</v>
          </cell>
          <cell r="G535" t="str">
            <v>R-RD</v>
          </cell>
        </row>
        <row r="536">
          <cell r="A536" t="str">
            <v>R211058</v>
          </cell>
          <cell r="B536" t="str">
            <v>hadice s tep. a zvuk. izolací Sonopipe Ø254 (tl. iz. 50mm)</v>
          </cell>
          <cell r="C536" t="str">
            <v>m</v>
          </cell>
          <cell r="D536" t="str">
            <v>R211-potrubí SONO,ALU,Thermo,Trouby</v>
          </cell>
          <cell r="E536">
            <v>665</v>
          </cell>
          <cell r="F536" t="str">
            <v>NE</v>
          </cell>
          <cell r="G536" t="str">
            <v>R-RD</v>
          </cell>
        </row>
        <row r="537">
          <cell r="A537" t="str">
            <v>R212022</v>
          </cell>
          <cell r="B537" t="str">
            <v>ohebné hadice Alupipe Ø 102</v>
          </cell>
          <cell r="C537" t="str">
            <v>m</v>
          </cell>
          <cell r="D537" t="str">
            <v>R211-potrubí SONO,ALU,Thermo,Trouby</v>
          </cell>
          <cell r="E537">
            <v>41</v>
          </cell>
          <cell r="F537" t="str">
            <v>ANO</v>
          </cell>
          <cell r="G537" t="str">
            <v>R-RD</v>
          </cell>
        </row>
        <row r="538">
          <cell r="A538" t="str">
            <v>R212023</v>
          </cell>
          <cell r="B538" t="str">
            <v>ohebné hadice Alupipe Ø 127</v>
          </cell>
          <cell r="C538" t="str">
            <v>m</v>
          </cell>
          <cell r="D538" t="str">
            <v>R211-potrubí SONO,ALU,Thermo,Trouby</v>
          </cell>
          <cell r="E538">
            <v>41</v>
          </cell>
          <cell r="F538" t="str">
            <v>NE</v>
          </cell>
          <cell r="G538" t="str">
            <v>R-RD</v>
          </cell>
        </row>
        <row r="539">
          <cell r="A539" t="str">
            <v>R212025</v>
          </cell>
          <cell r="B539" t="str">
            <v>ohebné hadice Alupipe Ø 160</v>
          </cell>
          <cell r="C539" t="str">
            <v>m</v>
          </cell>
          <cell r="D539" t="str">
            <v>R211-potrubí SONO,ALU,Thermo,Trouby</v>
          </cell>
          <cell r="E539">
            <v>54</v>
          </cell>
          <cell r="F539" t="str">
            <v>NE</v>
          </cell>
          <cell r="G539" t="str">
            <v>R-RD</v>
          </cell>
        </row>
        <row r="540">
          <cell r="A540" t="str">
            <v>R212027</v>
          </cell>
          <cell r="B540" t="str">
            <v>ohebné hadice Alupipe Ø 203</v>
          </cell>
          <cell r="C540" t="str">
            <v>m</v>
          </cell>
          <cell r="D540" t="str">
            <v>R211-potrubí SONO,ALU,Thermo,Trouby</v>
          </cell>
          <cell r="E540">
            <v>68</v>
          </cell>
          <cell r="F540" t="str">
            <v>NE</v>
          </cell>
          <cell r="G540" t="str">
            <v>R-RD</v>
          </cell>
        </row>
        <row r="541">
          <cell r="A541" t="str">
            <v>R212029</v>
          </cell>
          <cell r="B541" t="str">
            <v>ohebné hadice Alupipe Ø 254</v>
          </cell>
          <cell r="C541" t="str">
            <v>m</v>
          </cell>
          <cell r="D541" t="str">
            <v>R211-potrubí SONO,ALU,Thermo,Trouby</v>
          </cell>
          <cell r="E541">
            <v>81</v>
          </cell>
          <cell r="F541" t="str">
            <v>NE</v>
          </cell>
          <cell r="G541" t="str">
            <v>R-RD</v>
          </cell>
        </row>
        <row r="542">
          <cell r="A542" t="str">
            <v>R212031</v>
          </cell>
          <cell r="B542" t="str">
            <v>ohebné hadice Alupipe Ø 315</v>
          </cell>
          <cell r="C542" t="str">
            <v>m</v>
          </cell>
          <cell r="D542" t="str">
            <v>R211-potrubí SONO,ALU,Thermo,Trouby</v>
          </cell>
          <cell r="E542">
            <v>95</v>
          </cell>
          <cell r="F542" t="str">
            <v>NE</v>
          </cell>
          <cell r="G542" t="str">
            <v>R-RD</v>
          </cell>
        </row>
        <row r="543">
          <cell r="A543" t="str">
            <v>R214022</v>
          </cell>
          <cell r="B543" t="str">
            <v>ohebné hadice Mastersan SA10-THERM Ø 102</v>
          </cell>
          <cell r="C543" t="str">
            <v>m</v>
          </cell>
          <cell r="D543" t="str">
            <v>R211-potrubí SONO,ALU,Thermo,Trouby</v>
          </cell>
          <cell r="E543">
            <v>270</v>
          </cell>
          <cell r="F543" t="str">
            <v>ANO</v>
          </cell>
          <cell r="G543" t="str">
            <v>R-RD</v>
          </cell>
        </row>
        <row r="544">
          <cell r="A544" t="str">
            <v>R214023</v>
          </cell>
          <cell r="B544" t="str">
            <v>ohebné hadice Mastersan SA10-THERM Ø 127</v>
          </cell>
          <cell r="C544" t="str">
            <v>m</v>
          </cell>
          <cell r="D544" t="str">
            <v>R211-potrubí SONO,ALU,Thermo,Trouby</v>
          </cell>
          <cell r="E544">
            <v>300</v>
          </cell>
          <cell r="F544" t="str">
            <v>NE</v>
          </cell>
          <cell r="G544" t="str">
            <v>R-RD</v>
          </cell>
        </row>
        <row r="545">
          <cell r="A545" t="str">
            <v>R214025</v>
          </cell>
          <cell r="B545" t="str">
            <v>ohebné hadice Mastersan SA10-THERM Ø 160</v>
          </cell>
          <cell r="C545" t="str">
            <v>m</v>
          </cell>
          <cell r="D545" t="str">
            <v>R211-potrubí SONO,ALU,Thermo,Trouby</v>
          </cell>
          <cell r="E545">
            <v>350</v>
          </cell>
          <cell r="F545" t="str">
            <v>NE</v>
          </cell>
          <cell r="G545" t="str">
            <v>R-RD</v>
          </cell>
        </row>
        <row r="546">
          <cell r="A546" t="str">
            <v>R214027</v>
          </cell>
          <cell r="B546" t="str">
            <v>ohebné hadice Mastersan SA10-THERM Ø 203</v>
          </cell>
          <cell r="C546" t="str">
            <v>m</v>
          </cell>
          <cell r="D546" t="str">
            <v>R211-potrubí SONO,ALU,Thermo,Trouby</v>
          </cell>
          <cell r="E546">
            <v>435</v>
          </cell>
          <cell r="F546" t="str">
            <v>NE</v>
          </cell>
          <cell r="G546" t="str">
            <v>R-RD</v>
          </cell>
        </row>
        <row r="547">
          <cell r="A547" t="str">
            <v>R214029</v>
          </cell>
          <cell r="B547" t="str">
            <v>ohebné hadice Mastersan SA10-THERM Ø 254</v>
          </cell>
          <cell r="C547" t="str">
            <v>m</v>
          </cell>
          <cell r="D547" t="str">
            <v>R211-potrubí SONO,ALU,Thermo,Trouby</v>
          </cell>
          <cell r="E547">
            <v>570</v>
          </cell>
          <cell r="F547" t="str">
            <v>NE</v>
          </cell>
          <cell r="G547" t="str">
            <v>R-RD</v>
          </cell>
        </row>
        <row r="548">
          <cell r="A548" t="str">
            <v>R214052</v>
          </cell>
          <cell r="B548" t="str">
            <v>ohebné hadice Mastersan SA10-THERM50 Ø 102 (tl. iz. 50mm)</v>
          </cell>
          <cell r="C548" t="str">
            <v>m</v>
          </cell>
          <cell r="D548" t="str">
            <v>R211-potrubí SONO,ALU,Thermo,Trouby</v>
          </cell>
          <cell r="E548">
            <v>475</v>
          </cell>
          <cell r="F548" t="str">
            <v>ANO</v>
          </cell>
          <cell r="G548" t="str">
            <v>R-RD</v>
          </cell>
        </row>
        <row r="549">
          <cell r="A549" t="str">
            <v>R214054</v>
          </cell>
          <cell r="B549" t="str">
            <v>ohebné hadice Mastersan SA10-THERM50 Ø 127 (tl. iz. 50mm)</v>
          </cell>
          <cell r="C549" t="str">
            <v>m</v>
          </cell>
          <cell r="D549" t="str">
            <v>R211-potrubí SONO,ALU,Thermo,Trouby</v>
          </cell>
          <cell r="E549">
            <v>555</v>
          </cell>
          <cell r="F549" t="str">
            <v>NE</v>
          </cell>
          <cell r="G549" t="str">
            <v>R-RD</v>
          </cell>
        </row>
        <row r="550">
          <cell r="A550" t="str">
            <v>R214056</v>
          </cell>
          <cell r="B550" t="str">
            <v>ohebné hadice Mastersan SA10-THERM50 Ø 160 (tl. iz. 50mm)</v>
          </cell>
          <cell r="C550" t="str">
            <v>m</v>
          </cell>
          <cell r="D550" t="str">
            <v>R211-potrubí SONO,ALU,Thermo,Trouby</v>
          </cell>
          <cell r="E550">
            <v>635</v>
          </cell>
          <cell r="F550" t="str">
            <v>NE</v>
          </cell>
          <cell r="G550" t="str">
            <v>R-RD</v>
          </cell>
        </row>
        <row r="551">
          <cell r="A551" t="str">
            <v>R214058</v>
          </cell>
          <cell r="B551" t="str">
            <v>ohebné hadice Mastersan SA10-THERM50 Ø 203 (tl. iz. 50mm)</v>
          </cell>
          <cell r="C551" t="str">
            <v>m</v>
          </cell>
          <cell r="D551" t="str">
            <v>R211-potrubí SONO,ALU,Thermo,Trouby</v>
          </cell>
          <cell r="E551">
            <v>700</v>
          </cell>
          <cell r="F551" t="str">
            <v>NE</v>
          </cell>
          <cell r="G551" t="str">
            <v>R-RD</v>
          </cell>
        </row>
        <row r="552">
          <cell r="A552" t="str">
            <v>R214060</v>
          </cell>
          <cell r="B552" t="str">
            <v>ohebné hadice Mastersan SA10-THERM50 Ø 254 (tl. iz. 50mm)</v>
          </cell>
          <cell r="C552" t="str">
            <v>m</v>
          </cell>
          <cell r="D552" t="str">
            <v>R211-potrubí SONO,ALU,Thermo,Trouby</v>
          </cell>
          <cell r="E552">
            <v>870</v>
          </cell>
          <cell r="F552" t="str">
            <v>NE</v>
          </cell>
          <cell r="G552" t="str">
            <v>R-RD</v>
          </cell>
        </row>
        <row r="553">
          <cell r="A553" t="str">
            <v>R216022</v>
          </cell>
          <cell r="B553" t="str">
            <v>ohebné hadice s tepl. izolací Thermopipe Ø 102</v>
          </cell>
          <cell r="C553" t="str">
            <v>m</v>
          </cell>
          <cell r="D553" t="str">
            <v>R211-potrubí SONO,ALU,Thermo,Trouby</v>
          </cell>
          <cell r="E553">
            <v>145</v>
          </cell>
          <cell r="F553" t="str">
            <v>ANO</v>
          </cell>
          <cell r="G553" t="str">
            <v>R-RD</v>
          </cell>
        </row>
        <row r="554">
          <cell r="A554" t="str">
            <v>R216023</v>
          </cell>
          <cell r="B554" t="str">
            <v>ohebné hadice s tepl. izolací Thermopipe Ø 127</v>
          </cell>
          <cell r="C554" t="str">
            <v>m</v>
          </cell>
          <cell r="D554" t="str">
            <v>R211-potrubí SONO,ALU,Thermo,Trouby</v>
          </cell>
          <cell r="E554">
            <v>160</v>
          </cell>
          <cell r="F554" t="str">
            <v>NE</v>
          </cell>
          <cell r="G554" t="str">
            <v>R-RD</v>
          </cell>
        </row>
        <row r="555">
          <cell r="A555" t="str">
            <v>R216025</v>
          </cell>
          <cell r="B555" t="str">
            <v>ohebné hadice s tepl. izolací Thermopipe Ø 160</v>
          </cell>
          <cell r="C555" t="str">
            <v>m</v>
          </cell>
          <cell r="D555" t="str">
            <v>R211-potrubí SONO,ALU,Thermo,Trouby</v>
          </cell>
          <cell r="E555">
            <v>180</v>
          </cell>
          <cell r="F555" t="str">
            <v>NE</v>
          </cell>
          <cell r="G555" t="str">
            <v>R-RD</v>
          </cell>
        </row>
        <row r="556">
          <cell r="A556" t="str">
            <v>R216027</v>
          </cell>
          <cell r="B556" t="str">
            <v>ohebné hadice s tepl. izolací Thermopipe Ø 203</v>
          </cell>
          <cell r="C556" t="str">
            <v>m</v>
          </cell>
          <cell r="D556" t="str">
            <v>R211-potrubí SONO,ALU,Thermo,Trouby</v>
          </cell>
          <cell r="E556">
            <v>215</v>
          </cell>
          <cell r="F556" t="str">
            <v>NE</v>
          </cell>
          <cell r="G556" t="str">
            <v>R-RD</v>
          </cell>
        </row>
        <row r="557">
          <cell r="A557" t="str">
            <v>R216029</v>
          </cell>
          <cell r="B557" t="str">
            <v>ohebné hadice s tepl. izolací Thermopipe Ø 254</v>
          </cell>
          <cell r="C557" t="str">
            <v>m</v>
          </cell>
          <cell r="D557" t="str">
            <v>R211-potrubí SONO,ALU,Thermo,Trouby</v>
          </cell>
          <cell r="E557">
            <v>260</v>
          </cell>
          <cell r="F557" t="str">
            <v>NE</v>
          </cell>
          <cell r="G557" t="str">
            <v>R-RD</v>
          </cell>
        </row>
        <row r="558">
          <cell r="A558" t="str">
            <v>R216031</v>
          </cell>
          <cell r="B558" t="str">
            <v>ohebné hadice s tepl. izolací Thermopipe Ø 315</v>
          </cell>
          <cell r="C558" t="str">
            <v>m</v>
          </cell>
          <cell r="D558" t="str">
            <v>R211-potrubí SONO,ALU,Thermo,Trouby</v>
          </cell>
          <cell r="E558">
            <v>315</v>
          </cell>
          <cell r="F558" t="str">
            <v>NE</v>
          </cell>
          <cell r="G558" t="str">
            <v>R-RD</v>
          </cell>
        </row>
        <row r="559">
          <cell r="A559" t="str">
            <v>R216052</v>
          </cell>
          <cell r="B559" t="str">
            <v>hadice s tep. izolací Thermopipe Ø127 (tl. iz. 50mm)</v>
          </cell>
          <cell r="C559" t="str">
            <v>m</v>
          </cell>
          <cell r="D559" t="str">
            <v>R211-potrubí SONO,ALU,Thermo,Trouby</v>
          </cell>
          <cell r="E559">
            <v>445</v>
          </cell>
          <cell r="F559" t="str">
            <v>NE</v>
          </cell>
          <cell r="G559" t="str">
            <v>R-RD</v>
          </cell>
        </row>
        <row r="560">
          <cell r="A560" t="str">
            <v>R216054</v>
          </cell>
          <cell r="B560" t="str">
            <v>hadice s tep. izolací Thermopipe Ø160 (tl. iz. 50mm)</v>
          </cell>
          <cell r="C560" t="str">
            <v>m</v>
          </cell>
          <cell r="D560" t="str">
            <v>R211-potrubí SONO,ALU,Thermo,Trouby</v>
          </cell>
          <cell r="E560">
            <v>500</v>
          </cell>
          <cell r="F560" t="str">
            <v>NE</v>
          </cell>
          <cell r="G560" t="str">
            <v>R-RD</v>
          </cell>
        </row>
        <row r="561">
          <cell r="A561" t="str">
            <v>R217112</v>
          </cell>
          <cell r="B561" t="str">
            <v>ATREA-125-1000-ST, kruhový tlumič hluku neomyvatelný</v>
          </cell>
          <cell r="C561" t="str">
            <v>ks</v>
          </cell>
          <cell r="D561" t="str">
            <v xml:space="preserve">R21-tlumiče hluku </v>
          </cell>
          <cell r="E561">
            <v>2190</v>
          </cell>
          <cell r="F561" t="str">
            <v>NE</v>
          </cell>
          <cell r="G561" t="str">
            <v>R-RD</v>
          </cell>
        </row>
        <row r="562">
          <cell r="A562" t="str">
            <v>R217116</v>
          </cell>
          <cell r="B562" t="str">
            <v>ATREA-160-1000-ST, kruhový tlumič hluku neomyvatelný</v>
          </cell>
          <cell r="C562" t="str">
            <v>ks</v>
          </cell>
          <cell r="D562" t="str">
            <v xml:space="preserve">R21-tlumiče hluku </v>
          </cell>
          <cell r="E562">
            <v>2490</v>
          </cell>
          <cell r="F562" t="str">
            <v>NE</v>
          </cell>
          <cell r="G562" t="str">
            <v>R-RD</v>
          </cell>
        </row>
        <row r="563">
          <cell r="A563" t="str">
            <v>R217120</v>
          </cell>
          <cell r="B563" t="str">
            <v>ATREA-200-1000-ST, kruhový tlumič hluku neomyvatelný</v>
          </cell>
          <cell r="C563" t="str">
            <v>ks</v>
          </cell>
          <cell r="D563" t="str">
            <v xml:space="preserve">R21-tlumiče hluku </v>
          </cell>
          <cell r="E563">
            <v>2850</v>
          </cell>
          <cell r="F563" t="str">
            <v>NE</v>
          </cell>
          <cell r="G563" t="str">
            <v>R-RD</v>
          </cell>
        </row>
        <row r="564">
          <cell r="A564" t="str">
            <v>R217125</v>
          </cell>
          <cell r="B564" t="str">
            <v>ATREA-250-1000-ST, kruhový tlumič hluku neomyvatelný</v>
          </cell>
          <cell r="C564" t="str">
            <v>ks</v>
          </cell>
          <cell r="D564" t="str">
            <v xml:space="preserve">R21-tlumiče hluku </v>
          </cell>
          <cell r="E564">
            <v>3300</v>
          </cell>
          <cell r="F564" t="str">
            <v>NE</v>
          </cell>
          <cell r="G564" t="str">
            <v>R-RD</v>
          </cell>
        </row>
        <row r="565">
          <cell r="A565" t="str">
            <v>R217131</v>
          </cell>
          <cell r="B565" t="str">
            <v>ATREA-315-1000-ST, kruhový tlumič hluku neomyvatelný</v>
          </cell>
          <cell r="C565" t="str">
            <v>ks</v>
          </cell>
          <cell r="D565" t="str">
            <v xml:space="preserve">R21-tlumiče hluku </v>
          </cell>
          <cell r="E565">
            <v>3890</v>
          </cell>
          <cell r="F565" t="str">
            <v>NE</v>
          </cell>
          <cell r="G565" t="str">
            <v>R-RD</v>
          </cell>
        </row>
        <row r="566">
          <cell r="A566" t="str">
            <v>R217612</v>
          </cell>
          <cell r="B566" t="str">
            <v>ATREA-125-600-ST, kruhový tlumič hluku neomyvatelný</v>
          </cell>
          <cell r="C566" t="str">
            <v>ks</v>
          </cell>
          <cell r="D566" t="str">
            <v xml:space="preserve">R21-tlumiče hluku </v>
          </cell>
          <cell r="E566">
            <v>1750</v>
          </cell>
          <cell r="F566" t="str">
            <v>NE</v>
          </cell>
          <cell r="G566" t="str">
            <v>R-RD</v>
          </cell>
        </row>
        <row r="567">
          <cell r="A567" t="str">
            <v>R217616</v>
          </cell>
          <cell r="B567" t="str">
            <v>ATREA-160-600-ST, kruhový tlumič hluku neomyvatelný</v>
          </cell>
          <cell r="C567" t="str">
            <v>ks</v>
          </cell>
          <cell r="D567" t="str">
            <v xml:space="preserve">R21-tlumiče hluku </v>
          </cell>
          <cell r="E567">
            <v>2010</v>
          </cell>
          <cell r="F567" t="str">
            <v>NE</v>
          </cell>
          <cell r="G567" t="str">
            <v>R-RD</v>
          </cell>
        </row>
        <row r="568">
          <cell r="A568" t="str">
            <v>R217620</v>
          </cell>
          <cell r="B568" t="str">
            <v>ATREA-200-600-ST, kruhový tlumič hluku neomyvatelný</v>
          </cell>
          <cell r="C568" t="str">
            <v>ks</v>
          </cell>
          <cell r="D568" t="str">
            <v xml:space="preserve">R21-tlumiče hluku </v>
          </cell>
          <cell r="E568">
            <v>2270</v>
          </cell>
          <cell r="F568" t="str">
            <v>NE</v>
          </cell>
          <cell r="G568" t="str">
            <v>R-RD</v>
          </cell>
        </row>
        <row r="569">
          <cell r="A569" t="str">
            <v>R217625</v>
          </cell>
          <cell r="B569" t="str">
            <v>ATREA-250-600-ST, kruhový tlumič hluku neomyvatelný</v>
          </cell>
          <cell r="C569" t="str">
            <v>ks</v>
          </cell>
          <cell r="D569" t="str">
            <v xml:space="preserve">R21-tlumiče hluku </v>
          </cell>
          <cell r="E569">
            <v>2540</v>
          </cell>
          <cell r="F569" t="str">
            <v>NE</v>
          </cell>
          <cell r="G569" t="str">
            <v>R-RD</v>
          </cell>
        </row>
        <row r="570">
          <cell r="A570" t="str">
            <v>R217631</v>
          </cell>
          <cell r="B570" t="str">
            <v>ATREA-315-600-ST, kruhový tlumič hluku neomyvatelný</v>
          </cell>
          <cell r="C570" t="str">
            <v>ks</v>
          </cell>
          <cell r="D570" t="str">
            <v xml:space="preserve">R21-tlumiče hluku </v>
          </cell>
          <cell r="E570">
            <v>2960</v>
          </cell>
          <cell r="F570" t="str">
            <v>NE</v>
          </cell>
          <cell r="G570" t="str">
            <v>R-RD</v>
          </cell>
        </row>
        <row r="571">
          <cell r="A571" t="str">
            <v>R218100</v>
          </cell>
          <cell r="B571" t="str">
            <v xml:space="preserve">Trouba hladká Ø 100 ( l=1 bm) </v>
          </cell>
          <cell r="C571" t="str">
            <v>m</v>
          </cell>
          <cell r="D571" t="str">
            <v>R211-potrubí SONO,ALU,Thermo,Trouby</v>
          </cell>
          <cell r="E571">
            <v>270</v>
          </cell>
          <cell r="F571" t="str">
            <v>ANO</v>
          </cell>
          <cell r="G571" t="str">
            <v>R-RD</v>
          </cell>
        </row>
        <row r="572">
          <cell r="A572" t="str">
            <v>R218125</v>
          </cell>
          <cell r="B572" t="str">
            <v xml:space="preserve">Trouba hladká Ø 125 ( l=1 bm) </v>
          </cell>
          <cell r="C572" t="str">
            <v>m</v>
          </cell>
          <cell r="D572" t="str">
            <v>R211-potrubí SONO,ALU,Thermo,Trouby</v>
          </cell>
          <cell r="E572">
            <v>315</v>
          </cell>
          <cell r="F572" t="str">
            <v>NE</v>
          </cell>
          <cell r="G572" t="str">
            <v>R-RD</v>
          </cell>
        </row>
        <row r="573">
          <cell r="A573" t="str">
            <v>R218160</v>
          </cell>
          <cell r="B573" t="str">
            <v xml:space="preserve">Trouba hladká Ø 160 ( l=1 bm) </v>
          </cell>
          <cell r="C573" t="str">
            <v>m</v>
          </cell>
          <cell r="D573" t="str">
            <v>R211-potrubí SONO,ALU,Thermo,Trouby</v>
          </cell>
          <cell r="E573">
            <v>260</v>
          </cell>
          <cell r="F573" t="str">
            <v>NE</v>
          </cell>
          <cell r="G573" t="str">
            <v>R-RD</v>
          </cell>
        </row>
        <row r="574">
          <cell r="A574" t="str">
            <v>R218161</v>
          </cell>
          <cell r="B574" t="str">
            <v>Trouba DN 160 - nerez</v>
          </cell>
          <cell r="C574" t="str">
            <v>m</v>
          </cell>
          <cell r="D574" t="str">
            <v>R22-Kruhové tvarovky - nerez</v>
          </cell>
          <cell r="E574">
            <v>2210</v>
          </cell>
          <cell r="F574" t="str">
            <v>NE</v>
          </cell>
          <cell r="G574" t="str">
            <v>R-RD</v>
          </cell>
        </row>
        <row r="575">
          <cell r="A575" t="str">
            <v>R218162</v>
          </cell>
          <cell r="B575" t="str">
            <v>Trouba DN 160 - 2 řady děr (26) - nerez</v>
          </cell>
          <cell r="C575" t="str">
            <v>m</v>
          </cell>
          <cell r="D575" t="str">
            <v>R22-Kruhové tvarovky - nerez</v>
          </cell>
          <cell r="E575">
            <v>2650</v>
          </cell>
          <cell r="F575" t="str">
            <v>NE</v>
          </cell>
          <cell r="G575" t="str">
            <v>R-RD</v>
          </cell>
        </row>
        <row r="576">
          <cell r="A576" t="str">
            <v>R218163</v>
          </cell>
          <cell r="B576" t="str">
            <v>Trouba DN 160 - 1 řada děr (13) - nerez</v>
          </cell>
          <cell r="C576" t="str">
            <v>m</v>
          </cell>
          <cell r="D576" t="str">
            <v>R22-Kruhové tvarovky - nerez</v>
          </cell>
          <cell r="E576">
            <v>2650</v>
          </cell>
          <cell r="F576" t="str">
            <v>NE</v>
          </cell>
          <cell r="G576" t="str">
            <v>R-RD</v>
          </cell>
        </row>
        <row r="577">
          <cell r="A577" t="str">
            <v>R218200</v>
          </cell>
          <cell r="B577" t="str">
            <v xml:space="preserve">Trouba hladká Ø 200 ( l=1 bm) </v>
          </cell>
          <cell r="C577" t="str">
            <v>m</v>
          </cell>
          <cell r="D577" t="str">
            <v>R211-potrubí SONO,ALU,Thermo,Trouby</v>
          </cell>
          <cell r="E577">
            <v>340</v>
          </cell>
          <cell r="F577" t="str">
            <v>NE</v>
          </cell>
          <cell r="G577" t="str">
            <v>R-RD</v>
          </cell>
        </row>
        <row r="578">
          <cell r="A578" t="str">
            <v>R218201</v>
          </cell>
          <cell r="B578" t="str">
            <v>Trouba DN 200 - nerez</v>
          </cell>
          <cell r="C578" t="str">
            <v>m</v>
          </cell>
          <cell r="D578" t="str">
            <v>R22-Kruhové tvarovky - nerez</v>
          </cell>
          <cell r="E578">
            <v>2290</v>
          </cell>
          <cell r="F578" t="str">
            <v>NE</v>
          </cell>
          <cell r="G578" t="str">
            <v>R-RD</v>
          </cell>
        </row>
        <row r="579">
          <cell r="A579" t="str">
            <v>R218202</v>
          </cell>
          <cell r="B579" t="str">
            <v>Trouba DN 200 - 2 řady děr (26) - nerez</v>
          </cell>
          <cell r="C579" t="str">
            <v>m</v>
          </cell>
          <cell r="D579" t="str">
            <v>R22-Kruhové tvarovky - nerez</v>
          </cell>
          <cell r="E579">
            <v>2720</v>
          </cell>
          <cell r="F579" t="str">
            <v>NE</v>
          </cell>
          <cell r="G579" t="str">
            <v>R-RD</v>
          </cell>
        </row>
        <row r="580">
          <cell r="A580" t="str">
            <v>R218203</v>
          </cell>
          <cell r="B580" t="str">
            <v>Trouba DN 200 - 1 řada děr (13) - nerez</v>
          </cell>
          <cell r="C580" t="str">
            <v>m</v>
          </cell>
          <cell r="D580" t="str">
            <v>R22-Kruhové tvarovky - nerez</v>
          </cell>
          <cell r="E580">
            <v>2720</v>
          </cell>
          <cell r="F580" t="str">
            <v>NE</v>
          </cell>
          <cell r="G580" t="str">
            <v>R-RD</v>
          </cell>
        </row>
        <row r="581">
          <cell r="A581" t="str">
            <v>R218250</v>
          </cell>
          <cell r="B581" t="str">
            <v xml:space="preserve">Trouba hladká Ø 250 ( l=1 bm) </v>
          </cell>
          <cell r="C581" t="str">
            <v>m</v>
          </cell>
          <cell r="D581" t="str">
            <v>R211-potrubí SONO,ALU,Thermo,Trouby</v>
          </cell>
          <cell r="E581">
            <v>475</v>
          </cell>
          <cell r="F581" t="str">
            <v>NE</v>
          </cell>
          <cell r="G581" t="str">
            <v>R-RD</v>
          </cell>
        </row>
        <row r="582">
          <cell r="A582" t="str">
            <v>R218251</v>
          </cell>
          <cell r="B582" t="str">
            <v>Trouba DN 250 - nerez</v>
          </cell>
          <cell r="C582" t="str">
            <v>m</v>
          </cell>
          <cell r="D582" t="str">
            <v>R22-Kruhové tvarovky - nerez</v>
          </cell>
          <cell r="E582">
            <v>2430</v>
          </cell>
          <cell r="F582" t="str">
            <v>NE</v>
          </cell>
          <cell r="G582" t="str">
            <v>R-RD</v>
          </cell>
        </row>
        <row r="583">
          <cell r="A583" t="str">
            <v>R218252</v>
          </cell>
          <cell r="B583" t="str">
            <v>Trouba DN 250 - 2 řady děr (26) - nerez</v>
          </cell>
          <cell r="C583" t="str">
            <v>m</v>
          </cell>
          <cell r="D583" t="str">
            <v>R22-Kruhové tvarovky - nerez</v>
          </cell>
          <cell r="E583">
            <v>2780</v>
          </cell>
          <cell r="F583" t="str">
            <v>NE</v>
          </cell>
          <cell r="G583" t="str">
            <v>R-RD</v>
          </cell>
        </row>
        <row r="584">
          <cell r="A584" t="str">
            <v>R218253</v>
          </cell>
          <cell r="B584" t="str">
            <v>Trouba DN 250 - 1 řada děr (13) - nerez</v>
          </cell>
          <cell r="C584" t="str">
            <v>m</v>
          </cell>
          <cell r="D584" t="str">
            <v>R22-Kruhové tvarovky - nerez</v>
          </cell>
          <cell r="E584">
            <v>2780</v>
          </cell>
          <cell r="F584" t="str">
            <v>NE</v>
          </cell>
          <cell r="G584" t="str">
            <v>R-RD</v>
          </cell>
        </row>
        <row r="585">
          <cell r="A585" t="str">
            <v>R218315</v>
          </cell>
          <cell r="B585" t="str">
            <v xml:space="preserve">Trouba hladká Ø 315 ( l=1 bm) </v>
          </cell>
          <cell r="C585" t="str">
            <v>m</v>
          </cell>
          <cell r="D585" t="str">
            <v>R211-potrubí SONO,ALU,Thermo,Trouby</v>
          </cell>
          <cell r="E585">
            <v>650</v>
          </cell>
          <cell r="F585" t="str">
            <v>NE</v>
          </cell>
          <cell r="G585" t="str">
            <v>R-RD</v>
          </cell>
        </row>
        <row r="586">
          <cell r="A586" t="str">
            <v>R218600</v>
          </cell>
          <cell r="B586" t="str">
            <v>Oblouk 90° DN 160 - nerez</v>
          </cell>
          <cell r="C586" t="str">
            <v>ks</v>
          </cell>
          <cell r="D586" t="str">
            <v>R22-Kruhové tvarovky - nerez</v>
          </cell>
          <cell r="E586">
            <v>2650</v>
          </cell>
          <cell r="F586" t="str">
            <v>NE</v>
          </cell>
          <cell r="G586" t="str">
            <v>R-RD</v>
          </cell>
        </row>
        <row r="587">
          <cell r="A587" t="str">
            <v>R218601</v>
          </cell>
          <cell r="B587" t="str">
            <v>Oblouk 90° DN 200 - nerez</v>
          </cell>
          <cell r="C587" t="str">
            <v>ks</v>
          </cell>
          <cell r="D587" t="str">
            <v>R22-Kruhové tvarovky - nerez</v>
          </cell>
          <cell r="E587">
            <v>2650</v>
          </cell>
          <cell r="F587" t="str">
            <v>NE</v>
          </cell>
          <cell r="G587" t="str">
            <v>R-RD</v>
          </cell>
        </row>
        <row r="588">
          <cell r="A588" t="str">
            <v>R218602</v>
          </cell>
          <cell r="B588" t="str">
            <v>Oblouk 90° DN 250 - nerez</v>
          </cell>
          <cell r="C588" t="str">
            <v>ks</v>
          </cell>
          <cell r="D588" t="str">
            <v>R22-Kruhové tvarovky - nerez</v>
          </cell>
          <cell r="E588">
            <v>2650</v>
          </cell>
          <cell r="F588" t="str">
            <v>NE</v>
          </cell>
          <cell r="G588" t="str">
            <v>R-RD</v>
          </cell>
        </row>
        <row r="589">
          <cell r="A589" t="str">
            <v>R218603</v>
          </cell>
          <cell r="B589" t="str">
            <v>Oblouk 45° DN 160 - nerez</v>
          </cell>
          <cell r="C589" t="str">
            <v>ks</v>
          </cell>
          <cell r="D589" t="str">
            <v>R22-Kruhové tvarovky - nerez</v>
          </cell>
          <cell r="E589">
            <v>1390</v>
          </cell>
          <cell r="F589" t="str">
            <v>NE</v>
          </cell>
          <cell r="G589" t="str">
            <v>R-RD</v>
          </cell>
        </row>
        <row r="590">
          <cell r="A590" t="str">
            <v>R218604</v>
          </cell>
          <cell r="B590" t="str">
            <v>Oblouk 45° DN 200 - nerez</v>
          </cell>
          <cell r="C590" t="str">
            <v>ks</v>
          </cell>
          <cell r="D590" t="str">
            <v>R22-Kruhové tvarovky - nerez</v>
          </cell>
          <cell r="E590">
            <v>1390</v>
          </cell>
          <cell r="F590" t="str">
            <v>NE</v>
          </cell>
          <cell r="G590" t="str">
            <v>R-RD</v>
          </cell>
        </row>
        <row r="591">
          <cell r="A591" t="str">
            <v>R218605</v>
          </cell>
          <cell r="B591" t="str">
            <v>Oblouk 45° DN 250 - nerez</v>
          </cell>
          <cell r="C591" t="str">
            <v>ks</v>
          </cell>
          <cell r="D591" t="str">
            <v>R22-Kruhové tvarovky - nerez</v>
          </cell>
          <cell r="E591">
            <v>1390</v>
          </cell>
          <cell r="F591" t="str">
            <v>NE</v>
          </cell>
          <cell r="G591" t="str">
            <v>R-RD</v>
          </cell>
        </row>
        <row r="592">
          <cell r="A592" t="str">
            <v>R219100</v>
          </cell>
          <cell r="B592" t="str">
            <v>Trouba SPIRO Ø 100 ( l=3 bm)</v>
          </cell>
          <cell r="C592" t="str">
            <v>m</v>
          </cell>
          <cell r="D592" t="str">
            <v>R211-potrubí SONO,ALU,Thermo,Trouby</v>
          </cell>
          <cell r="E592">
            <v>135</v>
          </cell>
          <cell r="F592" t="str">
            <v>ANO</v>
          </cell>
          <cell r="G592" t="str">
            <v>R-RD</v>
          </cell>
        </row>
        <row r="593">
          <cell r="A593" t="str">
            <v>R219112</v>
          </cell>
          <cell r="B593" t="str">
            <v>ATREA-125-1000-H, kruhový tlumič hluku omyvatelný</v>
          </cell>
          <cell r="C593" t="str">
            <v>ks</v>
          </cell>
          <cell r="D593" t="str">
            <v xml:space="preserve">R21-tlumiče hluku </v>
          </cell>
          <cell r="E593">
            <v>2350</v>
          </cell>
          <cell r="F593" t="str">
            <v>NE</v>
          </cell>
          <cell r="G593" t="str">
            <v>R-RD</v>
          </cell>
        </row>
        <row r="594">
          <cell r="A594" t="str">
            <v>R219116</v>
          </cell>
          <cell r="B594" t="str">
            <v>ATREA-160-1000-H, kruhový tlumič hluku omyvatelný</v>
          </cell>
          <cell r="C594" t="str">
            <v>ks</v>
          </cell>
          <cell r="D594" t="str">
            <v xml:space="preserve">R21-tlumiče hluku </v>
          </cell>
          <cell r="E594">
            <v>2720</v>
          </cell>
          <cell r="F594" t="str">
            <v>NE</v>
          </cell>
          <cell r="G594" t="str">
            <v>R-RD</v>
          </cell>
        </row>
        <row r="595">
          <cell r="A595" t="str">
            <v>R219120</v>
          </cell>
          <cell r="B595" t="str">
            <v>ATREA-200-1000-H, kruhový tlumič hluku omyvatelný</v>
          </cell>
          <cell r="C595" t="str">
            <v>ks</v>
          </cell>
          <cell r="D595" t="str">
            <v xml:space="preserve">R21-tlumiče hluku </v>
          </cell>
          <cell r="E595">
            <v>3140</v>
          </cell>
          <cell r="F595" t="str">
            <v>NE</v>
          </cell>
          <cell r="G595" t="str">
            <v>R-RD</v>
          </cell>
        </row>
        <row r="596">
          <cell r="A596" t="str">
            <v>R219125</v>
          </cell>
          <cell r="B596" t="str">
            <v>Trouba SPIRO Ø 125 ( l=3 bm)</v>
          </cell>
          <cell r="C596" t="str">
            <v>m</v>
          </cell>
          <cell r="D596" t="str">
            <v>R211-potrubí SONO,ALU,Thermo,Trouby</v>
          </cell>
          <cell r="E596">
            <v>160</v>
          </cell>
          <cell r="F596" t="str">
            <v>NE</v>
          </cell>
          <cell r="G596" t="str">
            <v>R-RD</v>
          </cell>
        </row>
        <row r="597">
          <cell r="A597" t="str">
            <v>R219126</v>
          </cell>
          <cell r="B597" t="str">
            <v>ATREA-250-1000-H, kruhový tlumič hluku omyvatelný</v>
          </cell>
          <cell r="C597" t="str">
            <v>ks</v>
          </cell>
          <cell r="D597" t="str">
            <v xml:space="preserve">R21-tlumiče hluku </v>
          </cell>
          <cell r="E597">
            <v>3690</v>
          </cell>
          <cell r="F597" t="str">
            <v>NE</v>
          </cell>
          <cell r="G597" t="str">
            <v>R-RD</v>
          </cell>
        </row>
        <row r="598">
          <cell r="A598" t="str">
            <v>R219131</v>
          </cell>
          <cell r="B598" t="str">
            <v>ATREA-315-1000-H, kruhový tlumič hluku omyvatelný</v>
          </cell>
          <cell r="C598" t="str">
            <v>ks</v>
          </cell>
          <cell r="D598" t="str">
            <v xml:space="preserve">R21-tlumiče hluku </v>
          </cell>
          <cell r="E598">
            <v>4390</v>
          </cell>
          <cell r="F598" t="str">
            <v>NE</v>
          </cell>
          <cell r="G598" t="str">
            <v>R-RD</v>
          </cell>
        </row>
        <row r="599">
          <cell r="A599" t="str">
            <v>R219160</v>
          </cell>
          <cell r="B599" t="str">
            <v>Trouba SPIRO Ø 160 ( l=3 bm)</v>
          </cell>
          <cell r="C599" t="str">
            <v>m</v>
          </cell>
          <cell r="D599" t="str">
            <v>R211-potrubí SONO,ALU,Thermo,Trouby</v>
          </cell>
          <cell r="E599">
            <v>205</v>
          </cell>
          <cell r="F599" t="str">
            <v>NE</v>
          </cell>
          <cell r="G599" t="str">
            <v>R-RD</v>
          </cell>
        </row>
        <row r="600">
          <cell r="A600" t="str">
            <v>R219200</v>
          </cell>
          <cell r="B600" t="str">
            <v>Trouba SPIRO Ø 200 ( l=3 bm)</v>
          </cell>
          <cell r="C600" t="str">
            <v>m</v>
          </cell>
          <cell r="D600" t="str">
            <v>R211-potrubí SONO,ALU,Thermo,Trouby</v>
          </cell>
          <cell r="E600">
            <v>270</v>
          </cell>
          <cell r="F600" t="str">
            <v>NE</v>
          </cell>
          <cell r="G600" t="str">
            <v>R-RD</v>
          </cell>
        </row>
        <row r="601">
          <cell r="A601" t="str">
            <v>R219250</v>
          </cell>
          <cell r="B601" t="str">
            <v>Trouba SPIRO Ø 250 ( l=3 bm)</v>
          </cell>
          <cell r="C601" t="str">
            <v>m</v>
          </cell>
          <cell r="D601" t="str">
            <v>R211-potrubí SONO,ALU,Thermo,Trouby</v>
          </cell>
          <cell r="E601">
            <v>330</v>
          </cell>
          <cell r="F601" t="str">
            <v>NE</v>
          </cell>
          <cell r="G601" t="str">
            <v>R-RD</v>
          </cell>
        </row>
        <row r="602">
          <cell r="A602" t="str">
            <v>R219315</v>
          </cell>
          <cell r="B602" t="str">
            <v>Trouba SPIRO Ø 315 ( l=3 bm)</v>
          </cell>
          <cell r="C602" t="str">
            <v>m</v>
          </cell>
          <cell r="D602" t="str">
            <v>R211-potrubí SONO,ALU,Thermo,Trouby</v>
          </cell>
          <cell r="E602">
            <v>420</v>
          </cell>
          <cell r="F602" t="str">
            <v>NE</v>
          </cell>
          <cell r="G602" t="str">
            <v>R-RD</v>
          </cell>
        </row>
        <row r="603">
          <cell r="A603" t="str">
            <v>R219612</v>
          </cell>
          <cell r="B603" t="str">
            <v>ATREA-125-600-H, kruhový tlumič hluku omyvatelný</v>
          </cell>
          <cell r="C603" t="str">
            <v>ks</v>
          </cell>
          <cell r="D603" t="str">
            <v xml:space="preserve">R21-tlumiče hluku </v>
          </cell>
          <cell r="E603">
            <v>1890</v>
          </cell>
          <cell r="F603" t="str">
            <v>NE</v>
          </cell>
          <cell r="G603" t="str">
            <v>R-RD</v>
          </cell>
        </row>
        <row r="604">
          <cell r="A604" t="str">
            <v>R219616</v>
          </cell>
          <cell r="B604" t="str">
            <v>ATREA-160-600-H, kruhový tlumič hluku omyvatelný</v>
          </cell>
          <cell r="C604" t="str">
            <v>ks</v>
          </cell>
          <cell r="D604" t="str">
            <v xml:space="preserve">R21-tlumiče hluku </v>
          </cell>
          <cell r="E604">
            <v>2160</v>
          </cell>
          <cell r="F604" t="str">
            <v>NE</v>
          </cell>
          <cell r="G604" t="str">
            <v>R-RD</v>
          </cell>
        </row>
        <row r="605">
          <cell r="A605" t="str">
            <v>R219620</v>
          </cell>
          <cell r="B605" t="str">
            <v>ATREA-200-600-H, kruhový tlumič hluku omyvatelný</v>
          </cell>
          <cell r="C605" t="str">
            <v>ks</v>
          </cell>
          <cell r="D605" t="str">
            <v xml:space="preserve">R21-tlumiče hluku </v>
          </cell>
          <cell r="E605">
            <v>2450</v>
          </cell>
          <cell r="F605" t="str">
            <v>NE</v>
          </cell>
          <cell r="G605" t="str">
            <v>R-RD</v>
          </cell>
        </row>
        <row r="606">
          <cell r="A606" t="str">
            <v>R219625</v>
          </cell>
          <cell r="B606" t="str">
            <v>ATREA-250-600-H, kruhový tlumič hluku omyvatelný</v>
          </cell>
          <cell r="C606" t="str">
            <v>ks</v>
          </cell>
          <cell r="D606" t="str">
            <v xml:space="preserve">R21-tlumiče hluku </v>
          </cell>
          <cell r="E606">
            <v>2780</v>
          </cell>
          <cell r="F606" t="str">
            <v>NE</v>
          </cell>
          <cell r="G606" t="str">
            <v>R-RD</v>
          </cell>
        </row>
        <row r="607">
          <cell r="A607" t="str">
            <v>R219631</v>
          </cell>
          <cell r="B607" t="str">
            <v>ATREA-315-600-H, kruhový tlumič hluku omyvatelný</v>
          </cell>
          <cell r="C607" t="str">
            <v>ks</v>
          </cell>
          <cell r="D607" t="str">
            <v xml:space="preserve">R21-tlumiče hluku </v>
          </cell>
          <cell r="E607">
            <v>3240</v>
          </cell>
          <cell r="F607" t="str">
            <v>NE</v>
          </cell>
          <cell r="G607" t="str">
            <v>R-RD</v>
          </cell>
        </row>
        <row r="608">
          <cell r="A608" t="str">
            <v>R220002</v>
          </cell>
          <cell r="B608" t="str">
            <v>OS koleno Ø 100/90</v>
          </cell>
          <cell r="C608" t="str">
            <v>ks</v>
          </cell>
          <cell r="D608" t="str">
            <v>R22-Kruhové tvarovky - běžné</v>
          </cell>
          <cell r="E608">
            <v>160</v>
          </cell>
          <cell r="F608" t="str">
            <v>ANO</v>
          </cell>
          <cell r="G608" t="str">
            <v>R-RD</v>
          </cell>
        </row>
        <row r="609">
          <cell r="A609" t="str">
            <v>R220003</v>
          </cell>
          <cell r="B609" t="str">
            <v>OS koleno Ø 125/90</v>
          </cell>
          <cell r="C609" t="str">
            <v>ks</v>
          </cell>
          <cell r="D609" t="str">
            <v>R22-Kruhové tvarovky - běžné</v>
          </cell>
          <cell r="E609">
            <v>205</v>
          </cell>
          <cell r="F609" t="str">
            <v>NE</v>
          </cell>
          <cell r="G609" t="str">
            <v>R-RD</v>
          </cell>
        </row>
        <row r="610">
          <cell r="A610" t="str">
            <v>R220005</v>
          </cell>
          <cell r="B610" t="str">
            <v>OS koleno Ø 160/90</v>
          </cell>
          <cell r="C610" t="str">
            <v>ks</v>
          </cell>
          <cell r="D610" t="str">
            <v>R22-Kruhové tvarovky - běžné</v>
          </cell>
          <cell r="E610">
            <v>300</v>
          </cell>
          <cell r="F610" t="str">
            <v>NE</v>
          </cell>
          <cell r="G610" t="str">
            <v>R-RD</v>
          </cell>
        </row>
        <row r="611">
          <cell r="A611" t="str">
            <v>R220007</v>
          </cell>
          <cell r="B611" t="str">
            <v>OS koleno Ø 200/90</v>
          </cell>
          <cell r="C611" t="str">
            <v>ks</v>
          </cell>
          <cell r="D611" t="str">
            <v>R22-Kruhové tvarovky - běžné</v>
          </cell>
          <cell r="E611">
            <v>435</v>
          </cell>
          <cell r="F611" t="str">
            <v>NE</v>
          </cell>
          <cell r="G611" t="str">
            <v>R-RD</v>
          </cell>
        </row>
        <row r="612">
          <cell r="A612" t="str">
            <v>R220009</v>
          </cell>
          <cell r="B612" t="str">
            <v>OS koleno Ø 250/90</v>
          </cell>
          <cell r="C612" t="str">
            <v>ks</v>
          </cell>
          <cell r="D612" t="str">
            <v>R22-Kruhové tvarovky - běžné</v>
          </cell>
          <cell r="E612">
            <v>500</v>
          </cell>
          <cell r="F612" t="str">
            <v>NE</v>
          </cell>
          <cell r="G612" t="str">
            <v>R-RD</v>
          </cell>
        </row>
        <row r="613">
          <cell r="A613" t="str">
            <v>R220010</v>
          </cell>
          <cell r="B613" t="str">
            <v>OS koleno Ø 315/90</v>
          </cell>
          <cell r="C613" t="str">
            <v>ks</v>
          </cell>
          <cell r="D613" t="str">
            <v>R22-Kruhové tvarovky - běžné</v>
          </cell>
          <cell r="E613">
            <v>610</v>
          </cell>
          <cell r="F613" t="str">
            <v>NE</v>
          </cell>
          <cell r="G613" t="str">
            <v>R-RD</v>
          </cell>
        </row>
        <row r="614">
          <cell r="A614" t="str">
            <v>R220012</v>
          </cell>
          <cell r="B614" t="str">
            <v>OS-T koleno Ø 100/90-těsné</v>
          </cell>
          <cell r="C614" t="str">
            <v>ks</v>
          </cell>
          <cell r="D614" t="str">
            <v>R22-Kruhové tvarovky - těsné</v>
          </cell>
          <cell r="E614">
            <v>230</v>
          </cell>
          <cell r="F614" t="str">
            <v>ANO</v>
          </cell>
          <cell r="G614" t="str">
            <v>R-RD</v>
          </cell>
        </row>
        <row r="615">
          <cell r="A615" t="str">
            <v>R220013</v>
          </cell>
          <cell r="B615" t="str">
            <v>OS-T koleno Ø 125/90-těsné</v>
          </cell>
          <cell r="C615" t="str">
            <v>ks</v>
          </cell>
          <cell r="D615" t="str">
            <v>R22-Kruhové tvarovky - těsné</v>
          </cell>
          <cell r="E615">
            <v>270</v>
          </cell>
          <cell r="F615" t="str">
            <v>NE</v>
          </cell>
          <cell r="G615" t="str">
            <v>R-RD</v>
          </cell>
        </row>
        <row r="616">
          <cell r="A616" t="str">
            <v>R220015</v>
          </cell>
          <cell r="B616" t="str">
            <v>OS-T koleno Ø 160/90-těsné</v>
          </cell>
          <cell r="C616" t="str">
            <v>ks</v>
          </cell>
          <cell r="D616" t="str">
            <v>R22-Kruhové tvarovky - těsné</v>
          </cell>
          <cell r="E616">
            <v>375</v>
          </cell>
          <cell r="F616" t="str">
            <v>NE</v>
          </cell>
          <cell r="G616" t="str">
            <v>R-RD</v>
          </cell>
        </row>
        <row r="617">
          <cell r="A617" t="str">
            <v>R220017</v>
          </cell>
          <cell r="B617" t="str">
            <v>OS-T koleno Ø 200/90-těsné</v>
          </cell>
          <cell r="C617" t="str">
            <v>ks</v>
          </cell>
          <cell r="D617" t="str">
            <v>R22-Kruhové tvarovky - těsné</v>
          </cell>
          <cell r="E617">
            <v>515</v>
          </cell>
          <cell r="F617" t="str">
            <v>NE</v>
          </cell>
          <cell r="G617" t="str">
            <v>R-RD</v>
          </cell>
        </row>
        <row r="618">
          <cell r="A618" t="str">
            <v>R220019</v>
          </cell>
          <cell r="B618" t="str">
            <v>OS-T koleno Ø 250/90-těsné</v>
          </cell>
          <cell r="C618" t="str">
            <v>ks</v>
          </cell>
          <cell r="D618" t="str">
            <v>R22-Kruhové tvarovky - těsné</v>
          </cell>
          <cell r="E618">
            <v>555</v>
          </cell>
          <cell r="F618" t="str">
            <v>NE</v>
          </cell>
          <cell r="G618" t="str">
            <v>R-RD</v>
          </cell>
        </row>
        <row r="619">
          <cell r="A619" t="str">
            <v>R220020</v>
          </cell>
          <cell r="B619" t="str">
            <v>OS-T koleno Ø 315/90-těsné</v>
          </cell>
          <cell r="C619" t="str">
            <v>ks</v>
          </cell>
          <cell r="D619" t="str">
            <v>R22-Kruhové tvarovky - těsné</v>
          </cell>
          <cell r="E619">
            <v>690</v>
          </cell>
          <cell r="F619" t="str">
            <v>NE</v>
          </cell>
          <cell r="G619" t="str">
            <v>R-RD</v>
          </cell>
        </row>
        <row r="620">
          <cell r="A620" t="str">
            <v>R220102</v>
          </cell>
          <cell r="B620" t="str">
            <v>OS koleno Ø 100/45</v>
          </cell>
          <cell r="C620" t="str">
            <v>ks</v>
          </cell>
          <cell r="D620" t="str">
            <v>R22-Kruhové tvarovky - běžné</v>
          </cell>
          <cell r="E620">
            <v>145</v>
          </cell>
          <cell r="F620" t="str">
            <v>ANO</v>
          </cell>
          <cell r="G620" t="str">
            <v>R-RD</v>
          </cell>
        </row>
        <row r="621">
          <cell r="A621" t="str">
            <v>R220103</v>
          </cell>
          <cell r="B621" t="str">
            <v>OS koleno Ø 125/45</v>
          </cell>
          <cell r="C621" t="str">
            <v>ks</v>
          </cell>
          <cell r="D621" t="str">
            <v>R22-Kruhové tvarovky - běžné</v>
          </cell>
          <cell r="E621">
            <v>160</v>
          </cell>
          <cell r="F621" t="str">
            <v>NE</v>
          </cell>
          <cell r="G621" t="str">
            <v>R-RD</v>
          </cell>
        </row>
        <row r="622">
          <cell r="A622" t="str">
            <v>R220105</v>
          </cell>
          <cell r="B622" t="str">
            <v>OS koleno Ø 160/45</v>
          </cell>
          <cell r="C622" t="str">
            <v>ks</v>
          </cell>
          <cell r="D622" t="str">
            <v>R22-Kruhové tvarovky - běžné</v>
          </cell>
          <cell r="E622">
            <v>230</v>
          </cell>
          <cell r="F622" t="str">
            <v>NE</v>
          </cell>
          <cell r="G622" t="str">
            <v>R-RD</v>
          </cell>
        </row>
        <row r="623">
          <cell r="A623" t="str">
            <v>R220107</v>
          </cell>
          <cell r="B623" t="str">
            <v>OS koleno Ø 200/45</v>
          </cell>
          <cell r="C623" t="str">
            <v>ks</v>
          </cell>
          <cell r="D623" t="str">
            <v>R22-Kruhové tvarovky - běžné</v>
          </cell>
          <cell r="E623">
            <v>300</v>
          </cell>
          <cell r="F623" t="str">
            <v>NE</v>
          </cell>
          <cell r="G623" t="str">
            <v>R-RD</v>
          </cell>
        </row>
        <row r="624">
          <cell r="A624" t="str">
            <v>R220109</v>
          </cell>
          <cell r="B624" t="str">
            <v>OS koleno Ø 250/45</v>
          </cell>
          <cell r="C624" t="str">
            <v>ks</v>
          </cell>
          <cell r="D624" t="str">
            <v>R22-Kruhové tvarovky - běžné</v>
          </cell>
          <cell r="E624">
            <v>420</v>
          </cell>
          <cell r="F624" t="str">
            <v>NE</v>
          </cell>
          <cell r="G624" t="str">
            <v>R-RD</v>
          </cell>
        </row>
        <row r="625">
          <cell r="A625" t="str">
            <v>R220110</v>
          </cell>
          <cell r="B625" t="str">
            <v>OS koleno Ø 315/45</v>
          </cell>
          <cell r="C625" t="str">
            <v>ks</v>
          </cell>
          <cell r="D625" t="str">
            <v>R22-Kruhové tvarovky - běžné</v>
          </cell>
          <cell r="E625">
            <v>475</v>
          </cell>
          <cell r="F625" t="str">
            <v>NE</v>
          </cell>
          <cell r="G625" t="str">
            <v>R-RD</v>
          </cell>
        </row>
        <row r="626">
          <cell r="A626" t="str">
            <v>R220112</v>
          </cell>
          <cell r="B626" t="str">
            <v>OS-T koleno Ø 100/45-těsné</v>
          </cell>
          <cell r="C626" t="str">
            <v>ks</v>
          </cell>
          <cell r="D626" t="str">
            <v>R22-Kruhové tvarovky - těsné</v>
          </cell>
          <cell r="E626">
            <v>205</v>
          </cell>
          <cell r="F626" t="str">
            <v>ANO</v>
          </cell>
          <cell r="G626" t="str">
            <v>R-RD</v>
          </cell>
        </row>
        <row r="627">
          <cell r="A627" t="str">
            <v>R220113</v>
          </cell>
          <cell r="B627" t="str">
            <v>OS-T koleno Ø 125/45-těsné</v>
          </cell>
          <cell r="C627" t="str">
            <v>ks</v>
          </cell>
          <cell r="D627" t="str">
            <v>R22-Kruhové tvarovky - těsné</v>
          </cell>
          <cell r="E627">
            <v>230</v>
          </cell>
          <cell r="F627" t="str">
            <v>NE</v>
          </cell>
          <cell r="G627" t="str">
            <v>R-RD</v>
          </cell>
        </row>
        <row r="628">
          <cell r="A628" t="str">
            <v>R220115</v>
          </cell>
          <cell r="B628" t="str">
            <v>OS-T koleno Ø 160/45-těsné</v>
          </cell>
          <cell r="C628" t="str">
            <v>ks</v>
          </cell>
          <cell r="D628" t="str">
            <v>R22-Kruhové tvarovky - těsné</v>
          </cell>
          <cell r="E628">
            <v>285</v>
          </cell>
          <cell r="F628" t="str">
            <v>NE</v>
          </cell>
          <cell r="G628" t="str">
            <v>R-RD</v>
          </cell>
        </row>
        <row r="629">
          <cell r="A629" t="str">
            <v>R220117</v>
          </cell>
          <cell r="B629" t="str">
            <v>OS-T koleno Ø 200/45-těsné</v>
          </cell>
          <cell r="C629" t="str">
            <v>ks</v>
          </cell>
          <cell r="D629" t="str">
            <v>R22-Kruhové tvarovky - těsné</v>
          </cell>
          <cell r="E629">
            <v>375</v>
          </cell>
          <cell r="F629" t="str">
            <v>NE</v>
          </cell>
          <cell r="G629" t="str">
            <v>R-RD</v>
          </cell>
        </row>
        <row r="630">
          <cell r="A630" t="str">
            <v>R220119</v>
          </cell>
          <cell r="B630" t="str">
            <v>OS-T koleno Ø 250/45-těsné</v>
          </cell>
          <cell r="C630" t="str">
            <v>ks</v>
          </cell>
          <cell r="D630" t="str">
            <v>R22-Kruhové tvarovky - těsné</v>
          </cell>
          <cell r="E630">
            <v>475</v>
          </cell>
          <cell r="F630" t="str">
            <v>NE</v>
          </cell>
          <cell r="G630" t="str">
            <v>R-RD</v>
          </cell>
        </row>
        <row r="631">
          <cell r="A631" t="str">
            <v>R220120</v>
          </cell>
          <cell r="B631" t="str">
            <v>OS-T koleno Ø 315/45-těsné</v>
          </cell>
          <cell r="C631" t="str">
            <v>ks</v>
          </cell>
          <cell r="D631" t="str">
            <v>R22-Kruhové tvarovky - těsné</v>
          </cell>
          <cell r="E631">
            <v>555</v>
          </cell>
          <cell r="F631" t="str">
            <v>NE</v>
          </cell>
          <cell r="G631" t="str">
            <v>R-RD</v>
          </cell>
        </row>
        <row r="632">
          <cell r="A632" t="str">
            <v>R221102</v>
          </cell>
          <cell r="B632" t="str">
            <v>OBJ Odbočka jednostrannná 90° 100/100</v>
          </cell>
          <cell r="C632" t="str">
            <v>ks</v>
          </cell>
          <cell r="D632" t="str">
            <v>R22-Kruhové tvarovky - běžné</v>
          </cell>
          <cell r="E632">
            <v>260</v>
          </cell>
          <cell r="F632" t="str">
            <v>ANO</v>
          </cell>
          <cell r="G632" t="str">
            <v>R-RD</v>
          </cell>
        </row>
        <row r="633">
          <cell r="A633" t="str">
            <v>R221104</v>
          </cell>
          <cell r="B633" t="str">
            <v>OBJ Odbočka jednostrannná 90° 125/100</v>
          </cell>
          <cell r="C633" t="str">
            <v>ks</v>
          </cell>
          <cell r="D633" t="str">
            <v>R22-Kruhové tvarovky - běžné</v>
          </cell>
          <cell r="E633">
            <v>270</v>
          </cell>
          <cell r="F633" t="str">
            <v>ANO</v>
          </cell>
          <cell r="G633" t="str">
            <v>R-RD</v>
          </cell>
        </row>
        <row r="634">
          <cell r="A634" t="str">
            <v>R221105</v>
          </cell>
          <cell r="B634" t="str">
            <v>OBJ Odbočka jednostrannná 90° 125/125</v>
          </cell>
          <cell r="C634" t="str">
            <v>ks</v>
          </cell>
          <cell r="D634" t="str">
            <v>R22-Kruhové tvarovky - běžné</v>
          </cell>
          <cell r="E634">
            <v>270</v>
          </cell>
          <cell r="F634" t="str">
            <v>NE</v>
          </cell>
          <cell r="G634" t="str">
            <v>R-RD</v>
          </cell>
        </row>
        <row r="635">
          <cell r="A635" t="str">
            <v>R221107</v>
          </cell>
          <cell r="B635" t="str">
            <v>OBJ Odbočka jednostrannná 90° 160/100</v>
          </cell>
          <cell r="C635" t="str">
            <v>ks</v>
          </cell>
          <cell r="D635" t="str">
            <v>R22-Kruhové tvarovky - běžné</v>
          </cell>
          <cell r="E635">
            <v>315</v>
          </cell>
          <cell r="F635" t="str">
            <v>ANO</v>
          </cell>
          <cell r="G635" t="str">
            <v>R-RD</v>
          </cell>
        </row>
        <row r="636">
          <cell r="A636" t="str">
            <v>R221108</v>
          </cell>
          <cell r="B636" t="str">
            <v>OBJ Odbočka jednostrannná 90° 160/125</v>
          </cell>
          <cell r="C636" t="str">
            <v>ks</v>
          </cell>
          <cell r="D636" t="str">
            <v>R22-Kruhové tvarovky - běžné</v>
          </cell>
          <cell r="E636">
            <v>330</v>
          </cell>
          <cell r="F636" t="str">
            <v>NE</v>
          </cell>
          <cell r="G636" t="str">
            <v>R-RD</v>
          </cell>
        </row>
        <row r="637">
          <cell r="A637" t="str">
            <v>R221109</v>
          </cell>
          <cell r="B637" t="str">
            <v>OBJ Odbočka jednostrannná 90° 160/160</v>
          </cell>
          <cell r="C637" t="str">
            <v>ks</v>
          </cell>
          <cell r="D637" t="str">
            <v>R22-Kruhové tvarovky - běžné</v>
          </cell>
          <cell r="E637">
            <v>410</v>
          </cell>
          <cell r="F637" t="str">
            <v>NE</v>
          </cell>
          <cell r="G637" t="str">
            <v>R-RD</v>
          </cell>
        </row>
        <row r="638">
          <cell r="A638" t="str">
            <v>R221111</v>
          </cell>
          <cell r="B638" t="str">
            <v>OBJ Odbočka jednostrannná 90° 200/100</v>
          </cell>
          <cell r="C638" t="str">
            <v>ks</v>
          </cell>
          <cell r="D638" t="str">
            <v>R22-Kruhové tvarovky - běžné</v>
          </cell>
          <cell r="E638">
            <v>350</v>
          </cell>
          <cell r="F638" t="str">
            <v>ANO</v>
          </cell>
          <cell r="G638" t="str">
            <v>R-RD</v>
          </cell>
        </row>
        <row r="639">
          <cell r="A639" t="str">
            <v>R221112</v>
          </cell>
          <cell r="B639" t="str">
            <v>OBJ Odbočka jednostrannná 90° 200/125</v>
          </cell>
          <cell r="C639" t="str">
            <v>ks</v>
          </cell>
          <cell r="D639" t="str">
            <v>R22-Kruhové tvarovky - běžné</v>
          </cell>
          <cell r="E639">
            <v>410</v>
          </cell>
          <cell r="F639" t="str">
            <v>NE</v>
          </cell>
          <cell r="G639" t="str">
            <v>R-RD</v>
          </cell>
        </row>
        <row r="640">
          <cell r="A640" t="str">
            <v>R221113</v>
          </cell>
          <cell r="B640" t="str">
            <v>OBJ Odbočka jednostrannná 90° 200/160</v>
          </cell>
          <cell r="C640" t="str">
            <v>ks</v>
          </cell>
          <cell r="D640" t="str">
            <v>R22-Kruhové tvarovky - běžné</v>
          </cell>
          <cell r="E640">
            <v>475</v>
          </cell>
          <cell r="F640" t="str">
            <v>NE</v>
          </cell>
          <cell r="G640" t="str">
            <v>R-RD</v>
          </cell>
        </row>
        <row r="641">
          <cell r="A641" t="str">
            <v>R221114</v>
          </cell>
          <cell r="B641" t="str">
            <v>OBJ Odbočka jednostrannná 90° 200/200</v>
          </cell>
          <cell r="C641" t="str">
            <v>ks</v>
          </cell>
          <cell r="D641" t="str">
            <v>R22-Kruhové tvarovky - běžné</v>
          </cell>
          <cell r="E641">
            <v>515</v>
          </cell>
          <cell r="F641" t="str">
            <v>NE</v>
          </cell>
          <cell r="G641" t="str">
            <v>R-RD</v>
          </cell>
        </row>
        <row r="642">
          <cell r="A642" t="str">
            <v>R221116</v>
          </cell>
          <cell r="B642" t="str">
            <v>OBJ Odbočka jednostrannná 90° 250/100</v>
          </cell>
          <cell r="C642" t="str">
            <v>ks</v>
          </cell>
          <cell r="D642" t="str">
            <v>R22-Kruhové tvarovky - běžné</v>
          </cell>
          <cell r="E642">
            <v>445</v>
          </cell>
          <cell r="F642" t="str">
            <v>ANO</v>
          </cell>
          <cell r="G642" t="str">
            <v>R-RD</v>
          </cell>
        </row>
        <row r="643">
          <cell r="A643" t="str">
            <v>R221117</v>
          </cell>
          <cell r="B643" t="str">
            <v>OBJ Odbočka jednostrannná 90° 250/125</v>
          </cell>
          <cell r="C643" t="str">
            <v>ks</v>
          </cell>
          <cell r="D643" t="str">
            <v>R22-Kruhové tvarovky - běžné</v>
          </cell>
          <cell r="E643">
            <v>475</v>
          </cell>
          <cell r="F643" t="str">
            <v>NE</v>
          </cell>
          <cell r="G643" t="str">
            <v>R-RD</v>
          </cell>
        </row>
        <row r="644">
          <cell r="A644" t="str">
            <v>R221118</v>
          </cell>
          <cell r="B644" t="str">
            <v>OBJ Odbočka jednostrannná 90° 250/160</v>
          </cell>
          <cell r="C644" t="str">
            <v>ks</v>
          </cell>
          <cell r="D644" t="str">
            <v>R22-Kruhové tvarovky - běžné</v>
          </cell>
          <cell r="E644">
            <v>515</v>
          </cell>
          <cell r="F644" t="str">
            <v>NE</v>
          </cell>
          <cell r="G644" t="str">
            <v>R-RD</v>
          </cell>
        </row>
        <row r="645">
          <cell r="A645" t="str">
            <v>R221119</v>
          </cell>
          <cell r="B645" t="str">
            <v>OBJ Odbočka jednostrannná 90° 250/200</v>
          </cell>
          <cell r="C645" t="str">
            <v>ks</v>
          </cell>
          <cell r="D645" t="str">
            <v>R22-Kruhové tvarovky - běžné</v>
          </cell>
          <cell r="E645">
            <v>555</v>
          </cell>
          <cell r="F645" t="str">
            <v>NE</v>
          </cell>
          <cell r="G645" t="str">
            <v>R-RD</v>
          </cell>
        </row>
        <row r="646">
          <cell r="A646" t="str">
            <v>R221120</v>
          </cell>
          <cell r="B646" t="str">
            <v>OBJ Odbočka jednostrannná 90° 250/250</v>
          </cell>
          <cell r="C646" t="str">
            <v>ks</v>
          </cell>
          <cell r="D646" t="str">
            <v>R22-Kruhové tvarovky - běžné</v>
          </cell>
          <cell r="E646">
            <v>635</v>
          </cell>
          <cell r="F646" t="str">
            <v>NE</v>
          </cell>
          <cell r="G646" t="str">
            <v>R-RD</v>
          </cell>
        </row>
        <row r="647">
          <cell r="A647" t="str">
            <v>R221121</v>
          </cell>
          <cell r="B647" t="str">
            <v>OBJ 90° DN 160 - 160 - nerez</v>
          </cell>
          <cell r="C647" t="str">
            <v>ks</v>
          </cell>
          <cell r="D647" t="str">
            <v>R22-Kruhové tvarovky - nerez</v>
          </cell>
          <cell r="E647">
            <v>2880</v>
          </cell>
          <cell r="F647" t="str">
            <v>NE</v>
          </cell>
          <cell r="G647" t="str">
            <v>R-RD</v>
          </cell>
        </row>
        <row r="648">
          <cell r="A648" t="str">
            <v>R221122</v>
          </cell>
          <cell r="B648" t="str">
            <v>OBJ 90° DN 200 - 160 - nerez</v>
          </cell>
          <cell r="C648" t="str">
            <v>ks</v>
          </cell>
          <cell r="D648" t="str">
            <v>R22-Kruhové tvarovky - nerez</v>
          </cell>
          <cell r="E648">
            <v>2880</v>
          </cell>
          <cell r="F648" t="str">
            <v>NE</v>
          </cell>
          <cell r="G648" t="str">
            <v>R-RD</v>
          </cell>
        </row>
        <row r="649">
          <cell r="A649" t="str">
            <v>R221123</v>
          </cell>
          <cell r="B649" t="str">
            <v>OBJ 90° DN 250 - 160 - nerez</v>
          </cell>
          <cell r="C649" t="str">
            <v>ks</v>
          </cell>
          <cell r="D649" t="str">
            <v>R22-Kruhové tvarovky - nerez</v>
          </cell>
          <cell r="E649">
            <v>2880</v>
          </cell>
          <cell r="F649" t="str">
            <v>NE</v>
          </cell>
          <cell r="G649" t="str">
            <v>R-RD</v>
          </cell>
        </row>
        <row r="650">
          <cell r="A650" t="str">
            <v>R221124</v>
          </cell>
          <cell r="B650" t="str">
            <v>OBJ 90° DN 200 - 200 - nerez</v>
          </cell>
          <cell r="C650" t="str">
            <v>ks</v>
          </cell>
          <cell r="D650" t="str">
            <v>R22-Kruhové tvarovky - nerez</v>
          </cell>
          <cell r="E650">
            <v>2940</v>
          </cell>
          <cell r="F650" t="str">
            <v>NE</v>
          </cell>
          <cell r="G650" t="str">
            <v>R-RD</v>
          </cell>
        </row>
        <row r="651">
          <cell r="A651" t="str">
            <v>R221125</v>
          </cell>
          <cell r="B651" t="str">
            <v>OBJ 90° DN 250 - 200 - nerez</v>
          </cell>
          <cell r="C651" t="str">
            <v>ks</v>
          </cell>
          <cell r="D651" t="str">
            <v>R22-Kruhové tvarovky - nerez</v>
          </cell>
          <cell r="E651">
            <v>2940</v>
          </cell>
          <cell r="F651" t="str">
            <v>NE</v>
          </cell>
          <cell r="G651" t="str">
            <v>R-RD</v>
          </cell>
        </row>
        <row r="652">
          <cell r="A652" t="str">
            <v>R221126</v>
          </cell>
          <cell r="B652" t="str">
            <v>OBJ 90° DN 250 - 250 - nerez</v>
          </cell>
          <cell r="C652" t="str">
            <v>ks</v>
          </cell>
          <cell r="D652" t="str">
            <v>R22-Kruhové tvarovky - nerez</v>
          </cell>
          <cell r="E652">
            <v>2940</v>
          </cell>
          <cell r="F652" t="str">
            <v>NE</v>
          </cell>
          <cell r="G652" t="str">
            <v>R-RD</v>
          </cell>
        </row>
        <row r="653">
          <cell r="A653" t="str">
            <v>R221127</v>
          </cell>
          <cell r="B653" t="str">
            <v>OBJ 45° DN 160 - 160 - nerez</v>
          </cell>
          <cell r="C653" t="str">
            <v>ks</v>
          </cell>
          <cell r="D653" t="str">
            <v>R22-Kruhové tvarovky - nerez</v>
          </cell>
          <cell r="E653">
            <v>2940</v>
          </cell>
          <cell r="F653" t="str">
            <v>NE</v>
          </cell>
          <cell r="G653" t="str">
            <v>R-RD</v>
          </cell>
        </row>
        <row r="654">
          <cell r="A654" t="str">
            <v>R221128</v>
          </cell>
          <cell r="B654" t="str">
            <v>OBJ 45° DN 200 - 160 - nerez</v>
          </cell>
          <cell r="C654" t="str">
            <v>ks</v>
          </cell>
          <cell r="D654" t="str">
            <v>R22-Kruhové tvarovky - nerez</v>
          </cell>
          <cell r="E654">
            <v>2940</v>
          </cell>
          <cell r="F654" t="str">
            <v>NE</v>
          </cell>
          <cell r="G654" t="str">
            <v>R-RD</v>
          </cell>
        </row>
        <row r="655">
          <cell r="A655" t="str">
            <v>R221129</v>
          </cell>
          <cell r="B655" t="str">
            <v>OBJ 45° DN 250 - 160 - nerez</v>
          </cell>
          <cell r="C655" t="str">
            <v>ks</v>
          </cell>
          <cell r="D655" t="str">
            <v>R22-Kruhové tvarovky - nerez</v>
          </cell>
          <cell r="E655">
            <v>2940</v>
          </cell>
          <cell r="F655" t="str">
            <v>NE</v>
          </cell>
          <cell r="G655" t="str">
            <v>R-RD</v>
          </cell>
        </row>
        <row r="656">
          <cell r="A656" t="str">
            <v>R221130</v>
          </cell>
          <cell r="B656" t="str">
            <v>OBJ 45° DN 200 - 200 - nerez</v>
          </cell>
          <cell r="C656" t="str">
            <v>ks</v>
          </cell>
          <cell r="D656" t="str">
            <v>R22-Kruhové tvarovky - nerez</v>
          </cell>
          <cell r="E656">
            <v>3020</v>
          </cell>
          <cell r="F656" t="str">
            <v>NE</v>
          </cell>
          <cell r="G656" t="str">
            <v>R-RD</v>
          </cell>
        </row>
        <row r="657">
          <cell r="A657" t="str">
            <v>R221131</v>
          </cell>
          <cell r="B657" t="str">
            <v>OBJ 45° DN 250 - 200 - nerez</v>
          </cell>
          <cell r="C657" t="str">
            <v>ks</v>
          </cell>
          <cell r="D657" t="str">
            <v>R22-Kruhové tvarovky - nerez</v>
          </cell>
          <cell r="E657">
            <v>3020</v>
          </cell>
          <cell r="F657" t="str">
            <v>NE</v>
          </cell>
          <cell r="G657" t="str">
            <v>R-RD</v>
          </cell>
        </row>
        <row r="658">
          <cell r="A658" t="str">
            <v>R221132</v>
          </cell>
          <cell r="B658" t="str">
            <v>OBJ-T Odbočka jednostrannná 90° 100/100-těsná</v>
          </cell>
          <cell r="C658" t="str">
            <v>ks</v>
          </cell>
          <cell r="D658" t="str">
            <v>R22-Kruhové tvarovky - těsné</v>
          </cell>
          <cell r="E658">
            <v>315</v>
          </cell>
          <cell r="F658" t="str">
            <v>ANO</v>
          </cell>
          <cell r="G658" t="str">
            <v>R-RD</v>
          </cell>
        </row>
        <row r="659">
          <cell r="A659" t="str">
            <v>R221133</v>
          </cell>
          <cell r="B659" t="str">
            <v>OBJ 45° DN 250 - 250 - nerez</v>
          </cell>
          <cell r="C659" t="str">
            <v>ks</v>
          </cell>
          <cell r="D659" t="str">
            <v>R22-Kruhové tvarovky - nerez</v>
          </cell>
          <cell r="E659">
            <v>3020</v>
          </cell>
          <cell r="F659" t="str">
            <v>NE</v>
          </cell>
          <cell r="G659" t="str">
            <v>R-RD</v>
          </cell>
        </row>
        <row r="660">
          <cell r="A660" t="str">
            <v>R221134</v>
          </cell>
          <cell r="B660" t="str">
            <v>OBJ-T Odbočka jednostrannná 90° 125/100-těsná</v>
          </cell>
          <cell r="C660" t="str">
            <v>ks</v>
          </cell>
          <cell r="D660" t="str">
            <v>R22-Kruhové tvarovky - těsné</v>
          </cell>
          <cell r="E660">
            <v>330</v>
          </cell>
          <cell r="F660" t="str">
            <v>ANO</v>
          </cell>
          <cell r="G660" t="str">
            <v>R-RD</v>
          </cell>
        </row>
        <row r="661">
          <cell r="A661" t="str">
            <v>R221135</v>
          </cell>
          <cell r="B661" t="str">
            <v>OBJ-T Odbočka jednostrannná 90° 125/125-těsná</v>
          </cell>
          <cell r="C661" t="str">
            <v>ks</v>
          </cell>
          <cell r="D661" t="str">
            <v>R22-Kruhové tvarovky - těsné</v>
          </cell>
          <cell r="E661">
            <v>330</v>
          </cell>
          <cell r="F661" t="str">
            <v>NE</v>
          </cell>
          <cell r="G661" t="str">
            <v>R-RD</v>
          </cell>
        </row>
        <row r="662">
          <cell r="A662" t="str">
            <v>R221136</v>
          </cell>
          <cell r="B662" t="str">
            <v>PRO DN 160 - 200 - nerez</v>
          </cell>
          <cell r="C662" t="str">
            <v>ks</v>
          </cell>
          <cell r="D662" t="str">
            <v>R22-Kruhové tvarovky - nerez</v>
          </cell>
          <cell r="E662">
            <v>825</v>
          </cell>
          <cell r="F662" t="str">
            <v>NE</v>
          </cell>
          <cell r="G662" t="str">
            <v>R-RD</v>
          </cell>
        </row>
        <row r="663">
          <cell r="A663" t="str">
            <v>R221137</v>
          </cell>
          <cell r="B663" t="str">
            <v>OBJ-T Odbočka jednostrannná 90° 160/100-těsná</v>
          </cell>
          <cell r="C663" t="str">
            <v>ks</v>
          </cell>
          <cell r="D663" t="str">
            <v>R22-Kruhové tvarovky - těsné</v>
          </cell>
          <cell r="E663">
            <v>410</v>
          </cell>
          <cell r="F663" t="str">
            <v>ANO</v>
          </cell>
          <cell r="G663" t="str">
            <v>R-RD</v>
          </cell>
        </row>
        <row r="664">
          <cell r="A664" t="str">
            <v>R221138</v>
          </cell>
          <cell r="B664" t="str">
            <v>OBJ-T Odbočka jednostrannná 90° 160/125-těsná</v>
          </cell>
          <cell r="C664" t="str">
            <v>ks</v>
          </cell>
          <cell r="D664" t="str">
            <v>R22-Kruhové tvarovky - těsné</v>
          </cell>
          <cell r="E664">
            <v>435</v>
          </cell>
          <cell r="F664" t="str">
            <v>NE</v>
          </cell>
          <cell r="G664" t="str">
            <v>R-RD</v>
          </cell>
        </row>
        <row r="665">
          <cell r="A665" t="str">
            <v>R221139</v>
          </cell>
          <cell r="B665" t="str">
            <v>OBJ-T Odbočka jednostrannná 90° 160/160-těsná</v>
          </cell>
          <cell r="C665" t="str">
            <v>ks</v>
          </cell>
          <cell r="D665" t="str">
            <v>R22-Kruhové tvarovky - těsné</v>
          </cell>
          <cell r="E665">
            <v>500</v>
          </cell>
          <cell r="F665" t="str">
            <v>NE</v>
          </cell>
          <cell r="G665" t="str">
            <v>R-RD</v>
          </cell>
        </row>
        <row r="666">
          <cell r="A666" t="str">
            <v>R221140</v>
          </cell>
          <cell r="B666" t="str">
            <v>PRO DN 200 - 250 - nerez</v>
          </cell>
          <cell r="C666" t="str">
            <v>ks</v>
          </cell>
          <cell r="D666" t="str">
            <v>R22-Kruhové tvarovky - nerez</v>
          </cell>
          <cell r="E666">
            <v>825</v>
          </cell>
          <cell r="F666" t="str">
            <v>NE</v>
          </cell>
          <cell r="G666" t="str">
            <v>R-RD</v>
          </cell>
        </row>
        <row r="667">
          <cell r="A667" t="str">
            <v>R221141</v>
          </cell>
          <cell r="B667" t="str">
            <v>OBJ-T Odbočka jednostrannná 90° 200/100-těsná</v>
          </cell>
          <cell r="C667" t="str">
            <v>ks</v>
          </cell>
          <cell r="D667" t="str">
            <v>R22-Kruhové tvarovky - těsné</v>
          </cell>
          <cell r="E667">
            <v>445</v>
          </cell>
          <cell r="F667" t="str">
            <v>ANO</v>
          </cell>
          <cell r="G667" t="str">
            <v>R-RD</v>
          </cell>
        </row>
        <row r="668">
          <cell r="A668" t="str">
            <v>R221142</v>
          </cell>
          <cell r="B668" t="str">
            <v>OBJ-T Odbočka jednostrannná 90° 200/125-těsná</v>
          </cell>
          <cell r="C668" t="str">
            <v>ks</v>
          </cell>
          <cell r="D668" t="str">
            <v>R22-Kruhové tvarovky - těsné</v>
          </cell>
          <cell r="E668">
            <v>485</v>
          </cell>
          <cell r="F668" t="str">
            <v>NE</v>
          </cell>
          <cell r="G668" t="str">
            <v>R-RD</v>
          </cell>
        </row>
        <row r="669">
          <cell r="A669" t="str">
            <v>R221143</v>
          </cell>
          <cell r="B669" t="str">
            <v>OBJ-T Odbočka jednostrannná 90° 200/160-těsná</v>
          </cell>
          <cell r="C669" t="str">
            <v>ks</v>
          </cell>
          <cell r="D669" t="str">
            <v>R22-Kruhové tvarovky - těsné</v>
          </cell>
          <cell r="E669">
            <v>580</v>
          </cell>
          <cell r="F669" t="str">
            <v>NE</v>
          </cell>
          <cell r="G669" t="str">
            <v>R-RD</v>
          </cell>
        </row>
        <row r="670">
          <cell r="A670" t="str">
            <v>R221144</v>
          </cell>
          <cell r="B670" t="str">
            <v>OBJ-T Odbočka jednostrannná 90° 200/200-těsná</v>
          </cell>
          <cell r="C670" t="str">
            <v>ks</v>
          </cell>
          <cell r="D670" t="str">
            <v>R22-Kruhové tvarovky - těsné</v>
          </cell>
          <cell r="E670">
            <v>610</v>
          </cell>
          <cell r="F670" t="str">
            <v>NE</v>
          </cell>
          <cell r="G670" t="str">
            <v>R-RD</v>
          </cell>
        </row>
        <row r="671">
          <cell r="A671" t="str">
            <v>R221146</v>
          </cell>
          <cell r="B671" t="str">
            <v>OBJ-T Odbočka jednostrannná 90° 250/100-těsná</v>
          </cell>
          <cell r="C671" t="str">
            <v>ks</v>
          </cell>
          <cell r="D671" t="str">
            <v>R22-Kruhové tvarovky - těsné</v>
          </cell>
          <cell r="E671">
            <v>545</v>
          </cell>
          <cell r="F671" t="str">
            <v>ANO</v>
          </cell>
          <cell r="G671" t="str">
            <v>R-RD</v>
          </cell>
        </row>
        <row r="672">
          <cell r="A672" t="str">
            <v>R221147</v>
          </cell>
          <cell r="B672" t="str">
            <v>OBJ-T Odbočka jednostrannná 90° 250/125-těsná</v>
          </cell>
          <cell r="C672" t="str">
            <v>ks</v>
          </cell>
          <cell r="D672" t="str">
            <v>R22-Kruhové tvarovky - těsné</v>
          </cell>
          <cell r="E672">
            <v>580</v>
          </cell>
          <cell r="F672" t="str">
            <v>NE</v>
          </cell>
          <cell r="G672" t="str">
            <v>R-RD</v>
          </cell>
        </row>
        <row r="673">
          <cell r="A673" t="str">
            <v>R221148</v>
          </cell>
          <cell r="B673" t="str">
            <v>OBJ-T Odbočka jednostrannná 90° 250/160-těsná</v>
          </cell>
          <cell r="C673" t="str">
            <v>ks</v>
          </cell>
          <cell r="D673" t="str">
            <v>R22-Kruhové tvarovky - těsné</v>
          </cell>
          <cell r="E673">
            <v>625</v>
          </cell>
          <cell r="F673" t="str">
            <v>NE</v>
          </cell>
          <cell r="G673" t="str">
            <v>R-RD</v>
          </cell>
        </row>
        <row r="674">
          <cell r="A674" t="str">
            <v>R221149</v>
          </cell>
          <cell r="B674" t="str">
            <v>OBJ-T Odbočka jednostrannná 90° 250/200-těsná</v>
          </cell>
          <cell r="C674" t="str">
            <v>ks</v>
          </cell>
          <cell r="D674" t="str">
            <v>R22-Kruhové tvarovky - těsné</v>
          </cell>
          <cell r="E674">
            <v>680</v>
          </cell>
          <cell r="F674" t="str">
            <v>NE</v>
          </cell>
          <cell r="G674" t="str">
            <v>R-RD</v>
          </cell>
        </row>
        <row r="675">
          <cell r="A675" t="str">
            <v>R221150</v>
          </cell>
          <cell r="B675" t="str">
            <v>OBJ-T Odbočka jednostrannná 90° 250/250-těsná</v>
          </cell>
          <cell r="C675" t="str">
            <v>ks</v>
          </cell>
          <cell r="D675" t="str">
            <v>R22-Kruhové tvarovky - těsné</v>
          </cell>
          <cell r="E675">
            <v>785</v>
          </cell>
          <cell r="F675" t="str">
            <v>NE</v>
          </cell>
          <cell r="G675" t="str">
            <v>R-RD</v>
          </cell>
        </row>
        <row r="676">
          <cell r="A676" t="str">
            <v>R221151</v>
          </cell>
          <cell r="B676" t="str">
            <v>OBJ Odbočka jednostrannná 90° 315/125</v>
          </cell>
          <cell r="C676" t="str">
            <v>ks</v>
          </cell>
          <cell r="D676" t="str">
            <v>R22-Kruhové tvarovky - běžné</v>
          </cell>
          <cell r="E676">
            <v>530</v>
          </cell>
          <cell r="F676" t="str">
            <v>NE</v>
          </cell>
          <cell r="G676" t="str">
            <v>R-RD</v>
          </cell>
        </row>
        <row r="677">
          <cell r="A677" t="str">
            <v>R221152</v>
          </cell>
          <cell r="B677" t="str">
            <v>OBJ Odbočka jednostrannná 90° 315/160</v>
          </cell>
          <cell r="C677" t="str">
            <v>ks</v>
          </cell>
          <cell r="D677" t="str">
            <v>R22-Kruhové tvarovky - běžné</v>
          </cell>
          <cell r="E677">
            <v>530</v>
          </cell>
          <cell r="F677" t="str">
            <v>NE</v>
          </cell>
          <cell r="G677" t="str">
            <v>R-RD</v>
          </cell>
        </row>
        <row r="678">
          <cell r="A678" t="str">
            <v>R221153</v>
          </cell>
          <cell r="B678" t="str">
            <v>OBJ Odbočka jednostrannná 90° 315/200</v>
          </cell>
          <cell r="C678" t="str">
            <v>ks</v>
          </cell>
          <cell r="D678" t="str">
            <v>R22-Kruhové tvarovky - běžné</v>
          </cell>
          <cell r="E678">
            <v>555</v>
          </cell>
          <cell r="F678" t="str">
            <v>NE</v>
          </cell>
          <cell r="G678" t="str">
            <v>R-RD</v>
          </cell>
        </row>
        <row r="679">
          <cell r="A679" t="str">
            <v>R221154</v>
          </cell>
          <cell r="B679" t="str">
            <v>OBJ Odbočka jednostrannná 90° 315/250</v>
          </cell>
          <cell r="C679" t="str">
            <v>ks</v>
          </cell>
          <cell r="D679" t="str">
            <v>R22-Kruhové tvarovky - běžné</v>
          </cell>
          <cell r="E679">
            <v>595</v>
          </cell>
          <cell r="F679" t="str">
            <v>NE</v>
          </cell>
          <cell r="G679" t="str">
            <v>R-RD</v>
          </cell>
        </row>
        <row r="680">
          <cell r="A680" t="str">
            <v>R221155</v>
          </cell>
          <cell r="B680" t="str">
            <v>OBJ Odbočka jednostrannná 90° 315/315</v>
          </cell>
          <cell r="C680" t="str">
            <v>ks</v>
          </cell>
          <cell r="D680" t="str">
            <v>R22-Kruhové tvarovky - běžné</v>
          </cell>
          <cell r="E680">
            <v>750</v>
          </cell>
          <cell r="F680" t="str">
            <v>NE</v>
          </cell>
          <cell r="G680" t="str">
            <v>R-RD</v>
          </cell>
        </row>
        <row r="681">
          <cell r="A681" t="str">
            <v>R221160</v>
          </cell>
          <cell r="B681" t="str">
            <v>OBJ Odbočka jednostrannná 90° 315/100</v>
          </cell>
          <cell r="C681" t="str">
            <v>ks</v>
          </cell>
          <cell r="D681" t="str">
            <v>R22-Kruhové tvarovky - běžné</v>
          </cell>
          <cell r="E681">
            <v>515</v>
          </cell>
          <cell r="F681" t="str">
            <v>ANO</v>
          </cell>
          <cell r="G681" t="str">
            <v>R-RD</v>
          </cell>
        </row>
        <row r="682">
          <cell r="A682" t="str">
            <v>R221170</v>
          </cell>
          <cell r="B682" t="str">
            <v>OBJ-T Odbočka jednostrannná 90° 315/100-těsná</v>
          </cell>
          <cell r="C682" t="str">
            <v>ks</v>
          </cell>
          <cell r="D682" t="str">
            <v>R22-Kruhové tvarovky - těsné</v>
          </cell>
          <cell r="E682">
            <v>650</v>
          </cell>
          <cell r="F682" t="str">
            <v>ANO</v>
          </cell>
          <cell r="G682" t="str">
            <v>R-RD</v>
          </cell>
        </row>
        <row r="683">
          <cell r="A683" t="str">
            <v>R221171</v>
          </cell>
          <cell r="B683" t="str">
            <v>OBJ-T Odbočka jednostrannná 90° 315/125-těsná</v>
          </cell>
          <cell r="C683" t="str">
            <v>ks</v>
          </cell>
          <cell r="D683" t="str">
            <v>R22-Kruhové tvarovky - těsné</v>
          </cell>
          <cell r="E683">
            <v>665</v>
          </cell>
          <cell r="F683" t="str">
            <v>NE</v>
          </cell>
          <cell r="G683" t="str">
            <v>R-RD</v>
          </cell>
        </row>
        <row r="684">
          <cell r="A684" t="str">
            <v>R221172</v>
          </cell>
          <cell r="B684" t="str">
            <v>OBJ-T Odbočka jednostrannná 90° 315/160-těsná</v>
          </cell>
          <cell r="C684" t="str">
            <v>ks</v>
          </cell>
          <cell r="D684" t="str">
            <v>R22-Kruhové tvarovky - těsné</v>
          </cell>
          <cell r="E684">
            <v>700</v>
          </cell>
          <cell r="F684" t="str">
            <v>NE</v>
          </cell>
          <cell r="G684" t="str">
            <v>R-RD</v>
          </cell>
        </row>
        <row r="685">
          <cell r="A685" t="str">
            <v>R221173</v>
          </cell>
          <cell r="B685" t="str">
            <v>OBJ-T Odbočka jednostrannná 90° 315/200-těsná</v>
          </cell>
          <cell r="C685" t="str">
            <v>ks</v>
          </cell>
          <cell r="D685" t="str">
            <v>R22-Kruhové tvarovky - těsné</v>
          </cell>
          <cell r="E685">
            <v>750</v>
          </cell>
          <cell r="F685" t="str">
            <v>NE</v>
          </cell>
          <cell r="G685" t="str">
            <v>R-RD</v>
          </cell>
        </row>
        <row r="686">
          <cell r="A686" t="str">
            <v>R221174</v>
          </cell>
          <cell r="B686" t="str">
            <v>OBJ-T Odbočka jednostrannná 90° 315/250-těsná</v>
          </cell>
          <cell r="C686" t="str">
            <v>ks</v>
          </cell>
          <cell r="D686" t="str">
            <v>R22-Kruhové tvarovky - těsné</v>
          </cell>
          <cell r="E686">
            <v>785</v>
          </cell>
          <cell r="F686" t="str">
            <v>NE</v>
          </cell>
          <cell r="G686" t="str">
            <v>R-RD</v>
          </cell>
        </row>
        <row r="687">
          <cell r="A687" t="str">
            <v>R221175</v>
          </cell>
          <cell r="B687" t="str">
            <v>OBJ-T Odbočka jednostrannná 90° 315/315-těsná</v>
          </cell>
          <cell r="C687" t="str">
            <v>ks</v>
          </cell>
          <cell r="D687" t="str">
            <v>R22-Kruhové tvarovky - těsné</v>
          </cell>
          <cell r="E687">
            <v>930</v>
          </cell>
          <cell r="F687" t="str">
            <v>NE</v>
          </cell>
          <cell r="G687" t="str">
            <v>R-RD</v>
          </cell>
        </row>
        <row r="688">
          <cell r="A688" t="str">
            <v>R221204</v>
          </cell>
          <cell r="B688" t="str">
            <v>OBJ Odbočka jednostrannná 90° 100/125</v>
          </cell>
          <cell r="C688" t="str">
            <v>ks</v>
          </cell>
          <cell r="D688" t="str">
            <v>R22-Kruhové tvarovky - běžné</v>
          </cell>
          <cell r="E688">
            <v>270</v>
          </cell>
          <cell r="F688" t="str">
            <v>ANO</v>
          </cell>
          <cell r="G688" t="str">
            <v>R-RD</v>
          </cell>
        </row>
        <row r="689">
          <cell r="A689" t="str">
            <v>R221207</v>
          </cell>
          <cell r="B689" t="str">
            <v>OBJ Odbočka jednostrannná 90° 100/160</v>
          </cell>
          <cell r="C689" t="str">
            <v>ks</v>
          </cell>
          <cell r="D689" t="str">
            <v>R22-Kruhové tvarovky - běžné</v>
          </cell>
          <cell r="E689">
            <v>315</v>
          </cell>
          <cell r="F689" t="str">
            <v>ANO</v>
          </cell>
          <cell r="G689" t="str">
            <v>R-RD</v>
          </cell>
        </row>
        <row r="690">
          <cell r="A690" t="str">
            <v>R221208</v>
          </cell>
          <cell r="B690" t="str">
            <v>OBJ Odbočka jednostrannná 90° 125/160</v>
          </cell>
          <cell r="C690" t="str">
            <v>ks</v>
          </cell>
          <cell r="D690" t="str">
            <v>R22-Kruhové tvarovky - běžné</v>
          </cell>
          <cell r="E690">
            <v>375</v>
          </cell>
          <cell r="F690" t="str">
            <v>NE</v>
          </cell>
          <cell r="G690" t="str">
            <v>R-RD</v>
          </cell>
        </row>
        <row r="691">
          <cell r="A691" t="str">
            <v>R221212</v>
          </cell>
          <cell r="B691" t="str">
            <v>OBJ Odbočka jednostrannná 90° 125/200</v>
          </cell>
          <cell r="C691" t="str">
            <v>ks</v>
          </cell>
          <cell r="D691" t="str">
            <v>R22-Kruhové tvarovky - běžné</v>
          </cell>
          <cell r="E691">
            <v>460</v>
          </cell>
          <cell r="F691" t="str">
            <v>NE</v>
          </cell>
          <cell r="G691" t="str">
            <v>R-RD</v>
          </cell>
        </row>
        <row r="692">
          <cell r="A692" t="str">
            <v>R221213</v>
          </cell>
          <cell r="B692" t="str">
            <v>OBJ Odbočka jednostrannná 90° 160/200</v>
          </cell>
          <cell r="C692" t="str">
            <v>ks</v>
          </cell>
          <cell r="D692" t="str">
            <v>R22-Kruhové tvarovky - běžné</v>
          </cell>
          <cell r="E692">
            <v>485</v>
          </cell>
          <cell r="F692" t="str">
            <v>NE</v>
          </cell>
          <cell r="G692" t="str">
            <v>R-RD</v>
          </cell>
        </row>
        <row r="693">
          <cell r="A693" t="str">
            <v>R221218</v>
          </cell>
          <cell r="B693" t="str">
            <v>OBJ Odbočka jednostrannná 90° 160/250</v>
          </cell>
          <cell r="C693" t="str">
            <v>ks</v>
          </cell>
          <cell r="D693" t="str">
            <v>R22-Kruhové tvarovky - běžné</v>
          </cell>
          <cell r="E693">
            <v>545</v>
          </cell>
          <cell r="F693" t="str">
            <v>NE</v>
          </cell>
          <cell r="G693" t="str">
            <v>R-RD</v>
          </cell>
        </row>
        <row r="694">
          <cell r="A694" t="str">
            <v>R221219</v>
          </cell>
          <cell r="B694" t="str">
            <v>OBJ Odbočka jednostrannná 90° 200/250</v>
          </cell>
          <cell r="C694" t="str">
            <v>ks</v>
          </cell>
          <cell r="D694" t="str">
            <v>R22-Kruhové tvarovky - běžné</v>
          </cell>
          <cell r="E694">
            <v>570</v>
          </cell>
          <cell r="F694" t="str">
            <v>NE</v>
          </cell>
          <cell r="G694" t="str">
            <v>R-RD</v>
          </cell>
        </row>
        <row r="695">
          <cell r="A695" t="str">
            <v>R221234</v>
          </cell>
          <cell r="B695" t="str">
            <v>OBJ-T Odbočka jednostrannná 90° 100/125-těsná</v>
          </cell>
          <cell r="C695" t="str">
            <v>ks</v>
          </cell>
          <cell r="D695" t="str">
            <v>R22-Kruhové tvarovky - těsné</v>
          </cell>
          <cell r="E695">
            <v>330</v>
          </cell>
          <cell r="F695" t="str">
            <v>ANO</v>
          </cell>
          <cell r="G695" t="str">
            <v>R-RD</v>
          </cell>
        </row>
        <row r="696">
          <cell r="A696" t="str">
            <v>R221237</v>
          </cell>
          <cell r="B696" t="str">
            <v>OBJ-T Odbočka jednostrannná 90° 100/160-těsná</v>
          </cell>
          <cell r="C696" t="str">
            <v>ks</v>
          </cell>
          <cell r="D696" t="str">
            <v>R22-Kruhové tvarovky - těsné</v>
          </cell>
          <cell r="E696">
            <v>375</v>
          </cell>
          <cell r="F696" t="str">
            <v>ANO</v>
          </cell>
          <cell r="G696" t="str">
            <v>R-RD</v>
          </cell>
        </row>
        <row r="697">
          <cell r="A697" t="str">
            <v>R221238</v>
          </cell>
          <cell r="B697" t="str">
            <v>OBJ-T Odbočka jednostrannná 90° 125/160-těsná</v>
          </cell>
          <cell r="C697" t="str">
            <v>ks</v>
          </cell>
          <cell r="D697" t="str">
            <v>R22-Kruhové tvarovky - těsné</v>
          </cell>
          <cell r="E697">
            <v>435</v>
          </cell>
          <cell r="F697" t="str">
            <v>NE</v>
          </cell>
          <cell r="G697" t="str">
            <v>R-RD</v>
          </cell>
        </row>
        <row r="698">
          <cell r="A698" t="str">
            <v>R221242</v>
          </cell>
          <cell r="B698" t="str">
            <v>OBJ-T Odbočka jednostrannná 90° 125/200-těsná</v>
          </cell>
          <cell r="C698" t="str">
            <v>ks</v>
          </cell>
          <cell r="D698" t="str">
            <v>R22-Kruhové tvarovky - těsné</v>
          </cell>
          <cell r="E698">
            <v>530</v>
          </cell>
          <cell r="F698" t="str">
            <v>NE</v>
          </cell>
          <cell r="G698" t="str">
            <v>R-RD</v>
          </cell>
        </row>
        <row r="699">
          <cell r="A699" t="str">
            <v>R221243</v>
          </cell>
          <cell r="B699" t="str">
            <v>OBJ-T Odbočka jednostrannná 90° 160/200-těsná</v>
          </cell>
          <cell r="C699" t="str">
            <v>ks</v>
          </cell>
          <cell r="D699" t="str">
            <v>R22-Kruhové tvarovky - těsné</v>
          </cell>
          <cell r="E699">
            <v>580</v>
          </cell>
          <cell r="F699" t="str">
            <v>NE</v>
          </cell>
          <cell r="G699" t="str">
            <v>R-RD</v>
          </cell>
        </row>
        <row r="700">
          <cell r="A700" t="str">
            <v>R221248</v>
          </cell>
          <cell r="B700" t="str">
            <v>OBJ-T Odbočka jednostrannná 90° 160/250-těsná</v>
          </cell>
          <cell r="C700" t="str">
            <v>ks</v>
          </cell>
          <cell r="D700" t="str">
            <v>R22-Kruhové tvarovky - těsné</v>
          </cell>
          <cell r="E700">
            <v>650</v>
          </cell>
          <cell r="F700" t="str">
            <v>NE</v>
          </cell>
          <cell r="G700" t="str">
            <v>R-RD</v>
          </cell>
        </row>
        <row r="701">
          <cell r="A701" t="str">
            <v>R221249</v>
          </cell>
          <cell r="B701" t="str">
            <v>OBJ-T Odbočka jednostrannná 90° 200/250-těsná</v>
          </cell>
          <cell r="C701" t="str">
            <v>ks</v>
          </cell>
          <cell r="D701" t="str">
            <v>R22-Kruhové tvarovky - těsné</v>
          </cell>
          <cell r="E701">
            <v>690</v>
          </cell>
          <cell r="F701" t="str">
            <v>NE</v>
          </cell>
          <cell r="G701" t="str">
            <v>R-RD</v>
          </cell>
        </row>
        <row r="702">
          <cell r="A702" t="str">
            <v>R221306</v>
          </cell>
          <cell r="B702" t="str">
            <v>OBJ Odbočka jednostrannná 45° 125/100</v>
          </cell>
          <cell r="C702" t="str">
            <v>ks</v>
          </cell>
          <cell r="D702" t="str">
            <v>R22-Kruhové tvarovky - běžné</v>
          </cell>
          <cell r="E702">
            <v>350</v>
          </cell>
          <cell r="F702" t="str">
            <v>ANO</v>
          </cell>
          <cell r="G702" t="str">
            <v>R-RD</v>
          </cell>
        </row>
        <row r="703">
          <cell r="A703" t="str">
            <v>R221307</v>
          </cell>
          <cell r="B703" t="str">
            <v>OBJ Odbočka jednostrannná 45° 100/100</v>
          </cell>
          <cell r="C703" t="str">
            <v>ks</v>
          </cell>
          <cell r="D703" t="str">
            <v>R22-Kruhové tvarovky - běžné</v>
          </cell>
          <cell r="E703">
            <v>340</v>
          </cell>
          <cell r="F703" t="str">
            <v>ANO</v>
          </cell>
          <cell r="G703" t="str">
            <v>R-RD</v>
          </cell>
        </row>
        <row r="704">
          <cell r="A704" t="str">
            <v>R221309</v>
          </cell>
          <cell r="B704" t="str">
            <v>OBJ Odbočka jednostrannná 45° 160/100</v>
          </cell>
          <cell r="C704" t="str">
            <v>ks</v>
          </cell>
          <cell r="D704" t="str">
            <v>R22-Kruhové tvarovky - běžné</v>
          </cell>
          <cell r="E704">
            <v>420</v>
          </cell>
          <cell r="F704" t="str">
            <v>ANO</v>
          </cell>
          <cell r="G704" t="str">
            <v>R-RD</v>
          </cell>
        </row>
        <row r="705">
          <cell r="A705" t="str">
            <v>R221310</v>
          </cell>
          <cell r="B705" t="str">
            <v>OBJ Odbočka jednostrannná 45° 200/100</v>
          </cell>
          <cell r="C705" t="str">
            <v>ks</v>
          </cell>
          <cell r="D705" t="str">
            <v>R22-Kruhové tvarovky - běžné</v>
          </cell>
          <cell r="E705">
            <v>460</v>
          </cell>
          <cell r="F705" t="str">
            <v>ANO</v>
          </cell>
          <cell r="G705" t="str">
            <v>R-RD</v>
          </cell>
        </row>
        <row r="706">
          <cell r="A706" t="str">
            <v>R221311</v>
          </cell>
          <cell r="B706" t="str">
            <v>OBJ Odbočka jednostrannná 45° 250/100</v>
          </cell>
          <cell r="C706" t="str">
            <v>ks</v>
          </cell>
          <cell r="D706" t="str">
            <v>R22-Kruhové tvarovky - běžné</v>
          </cell>
          <cell r="E706">
            <v>580</v>
          </cell>
          <cell r="F706" t="str">
            <v>ANO</v>
          </cell>
          <cell r="G706" t="str">
            <v>R-RD</v>
          </cell>
        </row>
        <row r="707">
          <cell r="A707" t="str">
            <v>R221314</v>
          </cell>
          <cell r="B707" t="str">
            <v>OBJ Odbočka jednostrannná 45° 125/125</v>
          </cell>
          <cell r="C707" t="str">
            <v>ks</v>
          </cell>
          <cell r="D707" t="str">
            <v>R22-Kruhové tvarovky - běžné</v>
          </cell>
          <cell r="E707">
            <v>350</v>
          </cell>
          <cell r="F707" t="str">
            <v>NE</v>
          </cell>
          <cell r="G707" t="str">
            <v>R-RD</v>
          </cell>
        </row>
        <row r="708">
          <cell r="A708" t="str">
            <v>R221315</v>
          </cell>
          <cell r="B708" t="str">
            <v>OBJ Odbočka jednostrannná 45° 160/125</v>
          </cell>
          <cell r="C708" t="str">
            <v>ks</v>
          </cell>
          <cell r="D708" t="str">
            <v>R22-Kruhové tvarovky - běžné</v>
          </cell>
          <cell r="E708">
            <v>435</v>
          </cell>
          <cell r="F708" t="str">
            <v>NE</v>
          </cell>
          <cell r="G708" t="str">
            <v>R-RD</v>
          </cell>
        </row>
        <row r="709">
          <cell r="A709" t="str">
            <v>R221316</v>
          </cell>
          <cell r="B709" t="str">
            <v>OBJ Odbočka jednostrannná 45° 200/125</v>
          </cell>
          <cell r="C709" t="str">
            <v>ks</v>
          </cell>
          <cell r="D709" t="str">
            <v>R22-Kruhové tvarovky - běžné</v>
          </cell>
          <cell r="E709">
            <v>515</v>
          </cell>
          <cell r="F709" t="str">
            <v>NE</v>
          </cell>
          <cell r="G709" t="str">
            <v>R-RD</v>
          </cell>
        </row>
        <row r="710">
          <cell r="A710" t="str">
            <v>R221317</v>
          </cell>
          <cell r="B710" t="str">
            <v>OBJ Odbočka jednostrannná 45° 250/125</v>
          </cell>
          <cell r="C710" t="str">
            <v>ks</v>
          </cell>
          <cell r="D710" t="str">
            <v>R22-Kruhové tvarovky - běžné</v>
          </cell>
          <cell r="E710">
            <v>595</v>
          </cell>
          <cell r="F710" t="str">
            <v>NE</v>
          </cell>
          <cell r="G710" t="str">
            <v>R-RD</v>
          </cell>
        </row>
        <row r="711">
          <cell r="A711" t="str">
            <v>R221320</v>
          </cell>
          <cell r="B711" t="str">
            <v>OBJ Odbočka jednostrannná 45° 315/100</v>
          </cell>
          <cell r="C711" t="str">
            <v>ks</v>
          </cell>
          <cell r="D711" t="str">
            <v>R22-Kruhové tvarovky - běžné</v>
          </cell>
          <cell r="E711">
            <v>650</v>
          </cell>
          <cell r="F711" t="str">
            <v>ANO</v>
          </cell>
          <cell r="G711" t="str">
            <v>R-RD</v>
          </cell>
        </row>
        <row r="712">
          <cell r="A712" t="str">
            <v>R221321</v>
          </cell>
          <cell r="B712" t="str">
            <v>OBJ Odbočka jednostrannná 45° 160/160</v>
          </cell>
          <cell r="C712" t="str">
            <v>ks</v>
          </cell>
          <cell r="D712" t="str">
            <v>R22-Kruhové tvarovky - běžné</v>
          </cell>
          <cell r="E712">
            <v>515</v>
          </cell>
          <cell r="F712" t="str">
            <v>NE</v>
          </cell>
          <cell r="G712" t="str">
            <v>R-RD</v>
          </cell>
        </row>
        <row r="713">
          <cell r="A713" t="str">
            <v>R221322</v>
          </cell>
          <cell r="B713" t="str">
            <v>OBJ Odbočka jednostrannná 45° 200/160</v>
          </cell>
          <cell r="C713" t="str">
            <v>ks</v>
          </cell>
          <cell r="D713" t="str">
            <v>R22-Kruhové tvarovky - běžné</v>
          </cell>
          <cell r="E713">
            <v>610</v>
          </cell>
          <cell r="F713" t="str">
            <v>NE</v>
          </cell>
          <cell r="G713" t="str">
            <v>R-RD</v>
          </cell>
        </row>
        <row r="714">
          <cell r="A714" t="str">
            <v>R221323</v>
          </cell>
          <cell r="B714" t="str">
            <v>OBJ Odbočka jednostrannná 45° 250/160</v>
          </cell>
          <cell r="C714" t="str">
            <v>ks</v>
          </cell>
          <cell r="D714" t="str">
            <v>R22-Kruhové tvarovky - běžné</v>
          </cell>
          <cell r="E714">
            <v>650</v>
          </cell>
          <cell r="F714" t="str">
            <v>NE</v>
          </cell>
          <cell r="G714" t="str">
            <v>R-RD</v>
          </cell>
        </row>
        <row r="715">
          <cell r="A715" t="str">
            <v>R221324</v>
          </cell>
          <cell r="B715" t="str">
            <v>OBJ Odbočka jednostrannná 45° 315/125</v>
          </cell>
          <cell r="C715" t="str">
            <v>ks</v>
          </cell>
          <cell r="D715" t="str">
            <v>R22-Kruhové tvarovky - běžné</v>
          </cell>
          <cell r="E715">
            <v>665</v>
          </cell>
          <cell r="F715" t="str">
            <v>NE</v>
          </cell>
          <cell r="G715" t="str">
            <v>R-RD</v>
          </cell>
        </row>
        <row r="716">
          <cell r="A716" t="str">
            <v>R221325</v>
          </cell>
          <cell r="B716" t="str">
            <v>OBJ Odbočka jednostrannná 45° 315/160</v>
          </cell>
          <cell r="C716" t="str">
            <v>ks</v>
          </cell>
          <cell r="D716" t="str">
            <v>R22-Kruhové tvarovky - běžné</v>
          </cell>
          <cell r="E716">
            <v>680</v>
          </cell>
          <cell r="F716" t="str">
            <v>NE</v>
          </cell>
          <cell r="G716" t="str">
            <v>R-RD</v>
          </cell>
        </row>
        <row r="717">
          <cell r="A717" t="str">
            <v>R221326</v>
          </cell>
          <cell r="B717" t="str">
            <v>OBJ Odbočka jednostrannná 45° 315/200</v>
          </cell>
          <cell r="C717" t="str">
            <v>ks</v>
          </cell>
          <cell r="D717" t="str">
            <v>R22-Kruhové tvarovky - běžné</v>
          </cell>
          <cell r="E717">
            <v>680</v>
          </cell>
          <cell r="F717" t="str">
            <v>NE</v>
          </cell>
          <cell r="G717" t="str">
            <v>R-RD</v>
          </cell>
        </row>
        <row r="718">
          <cell r="A718" t="str">
            <v>R221327</v>
          </cell>
          <cell r="B718" t="str">
            <v>OBJ Odbočka jednostrannná 45° 200/200</v>
          </cell>
          <cell r="C718" t="str">
            <v>ks</v>
          </cell>
          <cell r="D718" t="str">
            <v>R22-Kruhové tvarovky - běžné</v>
          </cell>
          <cell r="E718">
            <v>650</v>
          </cell>
          <cell r="F718" t="str">
            <v>NE</v>
          </cell>
          <cell r="G718" t="str">
            <v>R-RD</v>
          </cell>
        </row>
        <row r="719">
          <cell r="A719" t="str">
            <v>R221328</v>
          </cell>
          <cell r="B719" t="str">
            <v>OBJ Odbočka jednostrannná 45° 250/200</v>
          </cell>
          <cell r="C719" t="str">
            <v>ks</v>
          </cell>
          <cell r="D719" t="str">
            <v>R22-Kruhové tvarovky - běžné</v>
          </cell>
          <cell r="E719">
            <v>730</v>
          </cell>
          <cell r="F719" t="str">
            <v>NE</v>
          </cell>
          <cell r="G719" t="str">
            <v>R-RD</v>
          </cell>
        </row>
        <row r="720">
          <cell r="A720" t="str">
            <v>R221329</v>
          </cell>
          <cell r="B720" t="str">
            <v>OBJ Odbočka jednostrannná 45° 315/250</v>
          </cell>
          <cell r="C720" t="str">
            <v>ks</v>
          </cell>
          <cell r="D720" t="str">
            <v>R22-Kruhové tvarovky - běžné</v>
          </cell>
          <cell r="E720">
            <v>770</v>
          </cell>
          <cell r="F720" t="str">
            <v>NE</v>
          </cell>
          <cell r="G720" t="str">
            <v>R-RD</v>
          </cell>
        </row>
        <row r="721">
          <cell r="A721" t="str">
            <v>R221330</v>
          </cell>
          <cell r="B721" t="str">
            <v>OBJ Odbočka jednostrannná 45° 315/315</v>
          </cell>
          <cell r="C721" t="str">
            <v>ks</v>
          </cell>
          <cell r="D721" t="str">
            <v>R22-Kruhové tvarovky - běžné</v>
          </cell>
          <cell r="E721">
            <v>930</v>
          </cell>
          <cell r="F721" t="str">
            <v>NE</v>
          </cell>
          <cell r="G721" t="str">
            <v>R-RD</v>
          </cell>
        </row>
        <row r="722">
          <cell r="A722" t="str">
            <v>R221333</v>
          </cell>
          <cell r="B722" t="str">
            <v>OBJ Odbočka jednostrannná 45° 250/250</v>
          </cell>
          <cell r="C722" t="str">
            <v>ks</v>
          </cell>
          <cell r="D722" t="str">
            <v>R22-Kruhové tvarovky - běžné</v>
          </cell>
          <cell r="E722">
            <v>825</v>
          </cell>
          <cell r="F722" t="str">
            <v>NE</v>
          </cell>
          <cell r="G722" t="str">
            <v>R-RD</v>
          </cell>
        </row>
        <row r="723">
          <cell r="A723" t="str">
            <v>R221406</v>
          </cell>
          <cell r="B723" t="str">
            <v>OBJ-T Odbočka jednostrannná 45° 125/100-těsná</v>
          </cell>
          <cell r="C723" t="str">
            <v>ks</v>
          </cell>
          <cell r="D723" t="str">
            <v>R22-Kruhové tvarovky - těsné</v>
          </cell>
          <cell r="E723">
            <v>435</v>
          </cell>
          <cell r="F723" t="str">
            <v>ANO</v>
          </cell>
          <cell r="G723" t="str">
            <v>R-RD</v>
          </cell>
        </row>
        <row r="724">
          <cell r="A724" t="str">
            <v>R221407</v>
          </cell>
          <cell r="B724" t="str">
            <v>OBJ-T Odbočka jednostrannná 45° 100/100-těsná</v>
          </cell>
          <cell r="C724" t="str">
            <v>ks</v>
          </cell>
          <cell r="D724" t="str">
            <v>R22-Kruhové tvarovky - těsné</v>
          </cell>
          <cell r="E724">
            <v>420</v>
          </cell>
          <cell r="F724" t="str">
            <v>ANO</v>
          </cell>
          <cell r="G724" t="str">
            <v>R-RD</v>
          </cell>
        </row>
        <row r="725">
          <cell r="A725" t="str">
            <v>R221409</v>
          </cell>
          <cell r="B725" t="str">
            <v>OBJ-T Odbočka jednostrannná 45° 160/100-těsná</v>
          </cell>
          <cell r="C725" t="str">
            <v>ks</v>
          </cell>
          <cell r="D725" t="str">
            <v>R22-Kruhové tvarovky - těsné</v>
          </cell>
          <cell r="E725">
            <v>515</v>
          </cell>
          <cell r="F725" t="str">
            <v>ANO</v>
          </cell>
          <cell r="G725" t="str">
            <v>R-RD</v>
          </cell>
        </row>
        <row r="726">
          <cell r="A726" t="str">
            <v>R221410</v>
          </cell>
          <cell r="B726" t="str">
            <v>OBJ-T Odbočka jednostrannná 45° 200/100-těsná</v>
          </cell>
          <cell r="C726" t="str">
            <v>ks</v>
          </cell>
          <cell r="D726" t="str">
            <v>R22-Kruhové tvarovky - těsné</v>
          </cell>
          <cell r="E726">
            <v>570</v>
          </cell>
          <cell r="F726" t="str">
            <v>ANO</v>
          </cell>
          <cell r="G726" t="str">
            <v>R-RD</v>
          </cell>
        </row>
        <row r="727">
          <cell r="A727" t="str">
            <v>R221411</v>
          </cell>
          <cell r="B727" t="str">
            <v>OBJ-T Odbočka jednostrannná 45° 250/100-těsná</v>
          </cell>
          <cell r="C727" t="str">
            <v>ks</v>
          </cell>
          <cell r="D727" t="str">
            <v>R22-Kruhové tvarovky - těsné</v>
          </cell>
          <cell r="E727">
            <v>700</v>
          </cell>
          <cell r="F727" t="str">
            <v>ANO</v>
          </cell>
          <cell r="G727" t="str">
            <v>R-RD</v>
          </cell>
        </row>
        <row r="728">
          <cell r="A728" t="str">
            <v>R221414</v>
          </cell>
          <cell r="B728" t="str">
            <v>OBJ-T Odbočka jednostrannná 45° 125/125-těsná</v>
          </cell>
          <cell r="C728" t="str">
            <v>ks</v>
          </cell>
          <cell r="D728" t="str">
            <v>R22-Kruhové tvarovky - těsné</v>
          </cell>
          <cell r="E728">
            <v>435</v>
          </cell>
          <cell r="F728" t="str">
            <v>NE</v>
          </cell>
          <cell r="G728" t="str">
            <v>R-RD</v>
          </cell>
        </row>
        <row r="729">
          <cell r="A729" t="str">
            <v>R221415</v>
          </cell>
          <cell r="B729" t="str">
            <v>OBJ-T Odbočka jednostrannná 45° 160/125-těsná</v>
          </cell>
          <cell r="C729" t="str">
            <v>ks</v>
          </cell>
          <cell r="D729" t="str">
            <v>R22-Kruhové tvarovky - těsné</v>
          </cell>
          <cell r="E729">
            <v>545</v>
          </cell>
          <cell r="F729" t="str">
            <v>NE</v>
          </cell>
          <cell r="G729" t="str">
            <v>R-RD</v>
          </cell>
        </row>
        <row r="730">
          <cell r="A730" t="str">
            <v>R221416</v>
          </cell>
          <cell r="B730" t="str">
            <v>OBJ-T Odbočka jednostrannná 45° 200/125-těsná</v>
          </cell>
          <cell r="C730" t="str">
            <v>ks</v>
          </cell>
          <cell r="D730" t="str">
            <v>R22-Kruhové tvarovky - těsné</v>
          </cell>
          <cell r="E730">
            <v>635</v>
          </cell>
          <cell r="F730" t="str">
            <v>NE</v>
          </cell>
          <cell r="G730" t="str">
            <v>R-RD</v>
          </cell>
        </row>
        <row r="731">
          <cell r="A731" t="str">
            <v>R221417</v>
          </cell>
          <cell r="B731" t="str">
            <v>OBJ-T Odbočka jednostrannná 45° 250/125-těsná</v>
          </cell>
          <cell r="C731" t="str">
            <v>ks</v>
          </cell>
          <cell r="D731" t="str">
            <v>R22-Kruhové tvarovky - těsné</v>
          </cell>
          <cell r="E731">
            <v>750</v>
          </cell>
          <cell r="F731" t="str">
            <v>NE</v>
          </cell>
          <cell r="G731" t="str">
            <v>R-RD</v>
          </cell>
        </row>
        <row r="732">
          <cell r="A732" t="str">
            <v>R221421</v>
          </cell>
          <cell r="B732" t="str">
            <v>OBJ-T Odbočka jednostrannná 45° 160/160-těsná</v>
          </cell>
          <cell r="C732" t="str">
            <v>ks</v>
          </cell>
          <cell r="D732" t="str">
            <v>R22-Kruhové tvarovky - těsné</v>
          </cell>
          <cell r="E732">
            <v>635</v>
          </cell>
          <cell r="F732" t="str">
            <v>NE</v>
          </cell>
          <cell r="G732" t="str">
            <v>R-RD</v>
          </cell>
        </row>
        <row r="733">
          <cell r="A733" t="str">
            <v>R221422</v>
          </cell>
          <cell r="B733" t="str">
            <v>OBJ-T Odbočka jednostrannná 45° 200/160-těsná</v>
          </cell>
          <cell r="C733" t="str">
            <v>ks</v>
          </cell>
          <cell r="D733" t="str">
            <v>R22-Kruhové tvarovky - těsné</v>
          </cell>
          <cell r="E733">
            <v>750</v>
          </cell>
          <cell r="F733" t="str">
            <v>NE</v>
          </cell>
          <cell r="G733" t="str">
            <v>R-RD</v>
          </cell>
        </row>
        <row r="734">
          <cell r="A734" t="str">
            <v>R221423</v>
          </cell>
          <cell r="B734" t="str">
            <v>OBJ-T Odbočka jednostrannná 45° 250/160-těsná</v>
          </cell>
          <cell r="C734" t="str">
            <v>ks</v>
          </cell>
          <cell r="D734" t="str">
            <v>R22-Kruhové tvarovky - těsné</v>
          </cell>
          <cell r="E734">
            <v>815</v>
          </cell>
          <cell r="F734" t="str">
            <v>NE</v>
          </cell>
          <cell r="G734" t="str">
            <v>R-RD</v>
          </cell>
        </row>
        <row r="735">
          <cell r="A735" t="str">
            <v>R221427</v>
          </cell>
          <cell r="B735" t="str">
            <v>OBJ-T Odbočka jednostrannná 45° 200/200-těsná</v>
          </cell>
          <cell r="C735" t="str">
            <v>ks</v>
          </cell>
          <cell r="D735" t="str">
            <v>R22-Kruhové tvarovky - těsné</v>
          </cell>
          <cell r="E735">
            <v>800</v>
          </cell>
          <cell r="F735" t="str">
            <v>NE</v>
          </cell>
          <cell r="G735" t="str">
            <v>R-RD</v>
          </cell>
        </row>
        <row r="736">
          <cell r="A736" t="str">
            <v>R221428</v>
          </cell>
          <cell r="B736" t="str">
            <v>OBJ-T Odbočka jednostrannná 45° 250/200-těsná</v>
          </cell>
          <cell r="C736" t="str">
            <v>ks</v>
          </cell>
          <cell r="D736" t="str">
            <v>R22-Kruhové tvarovky - těsné</v>
          </cell>
          <cell r="E736">
            <v>895</v>
          </cell>
          <cell r="F736" t="str">
            <v>NE</v>
          </cell>
          <cell r="G736" t="str">
            <v>R-RD</v>
          </cell>
        </row>
        <row r="737">
          <cell r="A737" t="str">
            <v>R221433</v>
          </cell>
          <cell r="B737" t="str">
            <v>OBJ-T Odbočka jednostrannná 45° 250/250-těsná</v>
          </cell>
          <cell r="C737" t="str">
            <v>ks</v>
          </cell>
          <cell r="D737" t="str">
            <v>R22-Kruhové tvarovky - těsné</v>
          </cell>
          <cell r="E737">
            <v>825</v>
          </cell>
          <cell r="F737" t="str">
            <v>NE</v>
          </cell>
          <cell r="G737" t="str">
            <v>R-RD</v>
          </cell>
        </row>
        <row r="738">
          <cell r="A738" t="str">
            <v>R221434</v>
          </cell>
          <cell r="B738" t="str">
            <v>OBJ-T Odbočka jednostrannná 45° 315/100-těsná</v>
          </cell>
          <cell r="C738" t="str">
            <v>ks</v>
          </cell>
          <cell r="D738" t="str">
            <v>R22-Kruhové tvarovky - těsné</v>
          </cell>
          <cell r="E738">
            <v>750</v>
          </cell>
          <cell r="F738" t="str">
            <v>ANO</v>
          </cell>
          <cell r="G738" t="str">
            <v>R-RD</v>
          </cell>
        </row>
        <row r="739">
          <cell r="A739" t="str">
            <v>R221435</v>
          </cell>
          <cell r="B739" t="str">
            <v>OBJ-T Odbočka jednostrannná 45° 315/125-těsná</v>
          </cell>
          <cell r="C739" t="str">
            <v>ks</v>
          </cell>
          <cell r="D739" t="str">
            <v>R22-Kruhové tvarovky - těsné</v>
          </cell>
          <cell r="E739">
            <v>785</v>
          </cell>
          <cell r="F739" t="str">
            <v>NE</v>
          </cell>
          <cell r="G739" t="str">
            <v>R-RD</v>
          </cell>
        </row>
        <row r="740">
          <cell r="A740" t="str">
            <v>R221436</v>
          </cell>
          <cell r="B740" t="str">
            <v>OBJ-T Odbočka jednostrannná 45° 315/160-těsná</v>
          </cell>
          <cell r="C740" t="str">
            <v>ks</v>
          </cell>
          <cell r="D740" t="str">
            <v>R22-Kruhové tvarovky - těsné</v>
          </cell>
          <cell r="E740">
            <v>855</v>
          </cell>
          <cell r="F740" t="str">
            <v>NE</v>
          </cell>
          <cell r="G740" t="str">
            <v>R-RD</v>
          </cell>
        </row>
        <row r="741">
          <cell r="A741" t="str">
            <v>R221437</v>
          </cell>
          <cell r="B741" t="str">
            <v>OBJ-T Odbočka jednostrannná 45° 315/200-těsná</v>
          </cell>
          <cell r="C741" t="str">
            <v>ks</v>
          </cell>
          <cell r="D741" t="str">
            <v>R22-Kruhové tvarovky - těsné</v>
          </cell>
          <cell r="E741">
            <v>895</v>
          </cell>
          <cell r="F741" t="str">
            <v>NE</v>
          </cell>
          <cell r="G741" t="str">
            <v>R-RD</v>
          </cell>
        </row>
        <row r="742">
          <cell r="A742" t="str">
            <v>R221438</v>
          </cell>
          <cell r="B742" t="str">
            <v>OBJ-T Odbočka jednostrannná 45° 315/250-těsná</v>
          </cell>
          <cell r="C742" t="str">
            <v>ks</v>
          </cell>
          <cell r="D742" t="str">
            <v>R22-Kruhové tvarovky - těsné</v>
          </cell>
          <cell r="E742">
            <v>975</v>
          </cell>
          <cell r="F742" t="str">
            <v>NE</v>
          </cell>
          <cell r="G742" t="str">
            <v>R-RD</v>
          </cell>
        </row>
        <row r="743">
          <cell r="A743" t="str">
            <v>R221439</v>
          </cell>
          <cell r="B743" t="str">
            <v>OBJ-T Odbočka jednostrannná 45° 315/315-těsná</v>
          </cell>
          <cell r="C743" t="str">
            <v>ks</v>
          </cell>
          <cell r="D743" t="str">
            <v>R22-Kruhové tvarovky - těsné</v>
          </cell>
          <cell r="E743">
            <v>1220</v>
          </cell>
          <cell r="F743" t="str">
            <v>NE</v>
          </cell>
          <cell r="G743" t="str">
            <v>R-RD</v>
          </cell>
        </row>
        <row r="744">
          <cell r="A744" t="str">
            <v>R221500</v>
          </cell>
          <cell r="B744" t="str">
            <v>KKS 60 100/100 - kalhotový kus</v>
          </cell>
          <cell r="C744" t="str">
            <v>ks</v>
          </cell>
          <cell r="D744" t="str">
            <v>R22-Kruhové tvarovky - běžné</v>
          </cell>
          <cell r="E744">
            <v>420</v>
          </cell>
          <cell r="F744" t="str">
            <v>ANO</v>
          </cell>
          <cell r="G744" t="str">
            <v>R-RD</v>
          </cell>
        </row>
        <row r="745">
          <cell r="A745" t="str">
            <v>R221501</v>
          </cell>
          <cell r="B745" t="str">
            <v>KKS 60 125/100 - kalhotový kus</v>
          </cell>
          <cell r="C745" t="str">
            <v>ks</v>
          </cell>
          <cell r="D745" t="str">
            <v>R22-Kruhové tvarovky - běžné</v>
          </cell>
          <cell r="E745">
            <v>435</v>
          </cell>
          <cell r="F745" t="str">
            <v>ANO</v>
          </cell>
          <cell r="G745" t="str">
            <v>R-RD</v>
          </cell>
        </row>
        <row r="746">
          <cell r="A746" t="str">
            <v>R221502</v>
          </cell>
          <cell r="B746" t="str">
            <v>KKS 60 125/125 - kalhotový kus</v>
          </cell>
          <cell r="C746" t="str">
            <v>ks</v>
          </cell>
          <cell r="D746" t="str">
            <v>R22-Kruhové tvarovky - běžné</v>
          </cell>
          <cell r="E746">
            <v>435</v>
          </cell>
          <cell r="F746" t="str">
            <v>NE</v>
          </cell>
          <cell r="G746" t="str">
            <v>R-RD</v>
          </cell>
        </row>
        <row r="747">
          <cell r="A747" t="str">
            <v>R221503</v>
          </cell>
          <cell r="B747" t="str">
            <v>KKS 60 160/100 - kalhotový kus</v>
          </cell>
          <cell r="C747" t="str">
            <v>ks</v>
          </cell>
          <cell r="D747" t="str">
            <v>R22-Kruhové tvarovky - běžné</v>
          </cell>
          <cell r="E747">
            <v>500</v>
          </cell>
          <cell r="F747" t="str">
            <v>ANO</v>
          </cell>
          <cell r="G747" t="str">
            <v>R-RD</v>
          </cell>
        </row>
        <row r="748">
          <cell r="A748" t="str">
            <v>R221504</v>
          </cell>
          <cell r="B748" t="str">
            <v>KKS 60 160/125 - kalhotový kus</v>
          </cell>
          <cell r="C748" t="str">
            <v>ks</v>
          </cell>
          <cell r="D748" t="str">
            <v>R22-Kruhové tvarovky - běžné</v>
          </cell>
          <cell r="E748">
            <v>530</v>
          </cell>
          <cell r="F748" t="str">
            <v>NE</v>
          </cell>
          <cell r="G748" t="str">
            <v>R-RD</v>
          </cell>
        </row>
        <row r="749">
          <cell r="A749" t="str">
            <v>R221505</v>
          </cell>
          <cell r="B749" t="str">
            <v>KKS 60 160/160 - kalhotový kus</v>
          </cell>
          <cell r="C749" t="str">
            <v>ks</v>
          </cell>
          <cell r="D749" t="str">
            <v>R22-Kruhové tvarovky - běžné</v>
          </cell>
          <cell r="E749">
            <v>625</v>
          </cell>
          <cell r="F749" t="str">
            <v>NE</v>
          </cell>
          <cell r="G749" t="str">
            <v>R-RD</v>
          </cell>
        </row>
        <row r="750">
          <cell r="A750" t="str">
            <v>R221506</v>
          </cell>
          <cell r="B750" t="str">
            <v>KKS 60 200/100 - kalhotový kus</v>
          </cell>
          <cell r="C750" t="str">
            <v>ks</v>
          </cell>
          <cell r="D750" t="str">
            <v>R22-Kruhové tvarovky - běžné</v>
          </cell>
          <cell r="E750">
            <v>555</v>
          </cell>
          <cell r="F750" t="str">
            <v>ANO</v>
          </cell>
          <cell r="G750" t="str">
            <v>R-RD</v>
          </cell>
        </row>
        <row r="751">
          <cell r="A751" t="str">
            <v>R221507</v>
          </cell>
          <cell r="B751" t="str">
            <v>KKS 60 200/125 - kalhotový kus</v>
          </cell>
          <cell r="C751" t="str">
            <v>ks</v>
          </cell>
          <cell r="D751" t="str">
            <v>R22-Kruhové tvarovky - běžné</v>
          </cell>
          <cell r="E751">
            <v>625</v>
          </cell>
          <cell r="F751" t="str">
            <v>NE</v>
          </cell>
          <cell r="G751" t="str">
            <v>R-RD</v>
          </cell>
        </row>
        <row r="752">
          <cell r="A752" t="str">
            <v>R221508</v>
          </cell>
          <cell r="B752" t="str">
            <v>KKS 60 200/160 - kalhotový kus</v>
          </cell>
          <cell r="C752" t="str">
            <v>ks</v>
          </cell>
          <cell r="D752" t="str">
            <v>R22-Kruhové tvarovky - běžné</v>
          </cell>
          <cell r="E752">
            <v>750</v>
          </cell>
          <cell r="F752" t="str">
            <v>NE</v>
          </cell>
          <cell r="G752" t="str">
            <v>R-RD</v>
          </cell>
        </row>
        <row r="753">
          <cell r="A753" t="str">
            <v>R221509</v>
          </cell>
          <cell r="B753" t="str">
            <v>KKS 60 200/200 - kalhotový kus</v>
          </cell>
          <cell r="C753" t="str">
            <v>ks</v>
          </cell>
          <cell r="D753" t="str">
            <v>R22-Kruhové tvarovky - běžné</v>
          </cell>
          <cell r="E753">
            <v>815</v>
          </cell>
          <cell r="F753" t="str">
            <v>NE</v>
          </cell>
          <cell r="G753" t="str">
            <v>R-RD</v>
          </cell>
        </row>
        <row r="754">
          <cell r="A754" t="str">
            <v>R221510</v>
          </cell>
          <cell r="B754" t="str">
            <v>KKS 60 250/100 - kalhotový kus</v>
          </cell>
          <cell r="C754" t="str">
            <v>ks</v>
          </cell>
          <cell r="D754" t="str">
            <v>R22-Kruhové tvarovky - běžné</v>
          </cell>
          <cell r="E754">
            <v>700</v>
          </cell>
          <cell r="F754" t="str">
            <v>ANO</v>
          </cell>
          <cell r="G754" t="str">
            <v>R-RD</v>
          </cell>
        </row>
        <row r="755">
          <cell r="A755" t="str">
            <v>R221511</v>
          </cell>
          <cell r="B755" t="str">
            <v>KKS 60 250/125 - kalhotový kus</v>
          </cell>
          <cell r="C755" t="str">
            <v>ks</v>
          </cell>
          <cell r="D755" t="str">
            <v>R22-Kruhové tvarovky - běžné</v>
          </cell>
          <cell r="E755">
            <v>750</v>
          </cell>
          <cell r="F755" t="str">
            <v>NE</v>
          </cell>
          <cell r="G755" t="str">
            <v>R-RD</v>
          </cell>
        </row>
        <row r="756">
          <cell r="A756" t="str">
            <v>R221512</v>
          </cell>
          <cell r="B756" t="str">
            <v>KKS 60 250/160 - kalhotový kus</v>
          </cell>
          <cell r="C756" t="str">
            <v>ks</v>
          </cell>
          <cell r="D756" t="str">
            <v>R22-Kruhové tvarovky - běžné</v>
          </cell>
          <cell r="E756">
            <v>815</v>
          </cell>
          <cell r="F756" t="str">
            <v>NE</v>
          </cell>
          <cell r="G756" t="str">
            <v>R-RD</v>
          </cell>
        </row>
        <row r="757">
          <cell r="A757" t="str">
            <v>R221513</v>
          </cell>
          <cell r="B757" t="str">
            <v>KKS 60 250/200 - kalhotový kus</v>
          </cell>
          <cell r="C757" t="str">
            <v>ks</v>
          </cell>
          <cell r="D757" t="str">
            <v>R22-Kruhové tvarovky - běžné</v>
          </cell>
          <cell r="E757">
            <v>760</v>
          </cell>
          <cell r="F757" t="str">
            <v>NE</v>
          </cell>
          <cell r="G757" t="str">
            <v>R-RD</v>
          </cell>
        </row>
        <row r="758">
          <cell r="A758" t="str">
            <v>R221514</v>
          </cell>
          <cell r="B758" t="str">
            <v>KKS 60 250/250 - kalhotový kus</v>
          </cell>
          <cell r="C758" t="str">
            <v>ks</v>
          </cell>
          <cell r="D758" t="str">
            <v>R22-Kruhové tvarovky - běžné</v>
          </cell>
          <cell r="E758">
            <v>835</v>
          </cell>
          <cell r="F758" t="str">
            <v>NE</v>
          </cell>
          <cell r="G758" t="str">
            <v>R-RD</v>
          </cell>
        </row>
        <row r="759">
          <cell r="A759" t="str">
            <v>R221515</v>
          </cell>
          <cell r="B759" t="str">
            <v>KKS 60 315/100 - kalhotový kus</v>
          </cell>
          <cell r="C759" t="str">
            <v>ks</v>
          </cell>
          <cell r="D759" t="str">
            <v>R22-Kruhové tvarovky - běžné</v>
          </cell>
          <cell r="E759">
            <v>665</v>
          </cell>
          <cell r="F759" t="str">
            <v>ANO</v>
          </cell>
          <cell r="G759" t="str">
            <v>R-RD</v>
          </cell>
        </row>
        <row r="760">
          <cell r="A760" t="str">
            <v>R221516</v>
          </cell>
          <cell r="B760" t="str">
            <v>KKS 60 315/125 - kalhotový kus</v>
          </cell>
          <cell r="C760" t="str">
            <v>ks</v>
          </cell>
          <cell r="D760" t="str">
            <v>R22-Kruhové tvarovky - běžné</v>
          </cell>
          <cell r="E760">
            <v>680</v>
          </cell>
          <cell r="F760" t="str">
            <v>NE</v>
          </cell>
          <cell r="G760" t="str">
            <v>R-RD</v>
          </cell>
        </row>
        <row r="761">
          <cell r="A761" t="str">
            <v>R221517</v>
          </cell>
          <cell r="B761" t="str">
            <v>KKS 60 315/160 - kalhotový kus</v>
          </cell>
          <cell r="C761" t="str">
            <v>ks</v>
          </cell>
          <cell r="D761" t="str">
            <v>R22-Kruhové tvarovky - běžné</v>
          </cell>
          <cell r="E761">
            <v>690</v>
          </cell>
          <cell r="F761" t="str">
            <v>NE</v>
          </cell>
          <cell r="G761" t="str">
            <v>R-RD</v>
          </cell>
        </row>
        <row r="762">
          <cell r="A762" t="str">
            <v>R221518</v>
          </cell>
          <cell r="B762" t="str">
            <v>KKS 60 315/200 - kalhotový kus</v>
          </cell>
          <cell r="C762" t="str">
            <v>ks</v>
          </cell>
          <cell r="D762" t="str">
            <v>R22-Kruhové tvarovky - běžné</v>
          </cell>
          <cell r="E762">
            <v>700</v>
          </cell>
          <cell r="F762" t="str">
            <v>NE</v>
          </cell>
          <cell r="G762" t="str">
            <v>R-RD</v>
          </cell>
        </row>
        <row r="763">
          <cell r="A763" t="str">
            <v>R221519</v>
          </cell>
          <cell r="B763" t="str">
            <v>KKS 60 315/250 - kalhotový kus</v>
          </cell>
          <cell r="C763" t="str">
            <v>ks</v>
          </cell>
          <cell r="D763" t="str">
            <v>R22-Kruhové tvarovky - běžné</v>
          </cell>
          <cell r="E763">
            <v>800</v>
          </cell>
          <cell r="F763" t="str">
            <v>NE</v>
          </cell>
          <cell r="G763" t="str">
            <v>R-RD</v>
          </cell>
        </row>
        <row r="764">
          <cell r="A764" t="str">
            <v>R221520</v>
          </cell>
          <cell r="B764" t="str">
            <v>KKS 60 315/315 - kalhotový kus</v>
          </cell>
          <cell r="C764" t="str">
            <v>ks</v>
          </cell>
          <cell r="D764" t="str">
            <v>R22-Kruhové tvarovky - běžné</v>
          </cell>
          <cell r="E764">
            <v>965</v>
          </cell>
          <cell r="F764" t="str">
            <v>NE</v>
          </cell>
          <cell r="G764" t="str">
            <v>R-RD</v>
          </cell>
        </row>
        <row r="765">
          <cell r="A765" t="str">
            <v>R221530</v>
          </cell>
          <cell r="B765" t="str">
            <v>KKS-T 60 100/100 - kalhotový kus-těsný</v>
          </cell>
          <cell r="C765" t="str">
            <v>ks</v>
          </cell>
          <cell r="D765" t="str">
            <v>R22-Kruhové tvarovky - těsné</v>
          </cell>
          <cell r="E765">
            <v>500</v>
          </cell>
          <cell r="F765" t="str">
            <v>ANO</v>
          </cell>
          <cell r="G765" t="str">
            <v>R-RD</v>
          </cell>
        </row>
        <row r="766">
          <cell r="A766" t="str">
            <v>R221531</v>
          </cell>
          <cell r="B766" t="str">
            <v>KKS-T 60 125/100 - kalhotový kus-těsný</v>
          </cell>
          <cell r="C766" t="str">
            <v>ks</v>
          </cell>
          <cell r="D766" t="str">
            <v>R22-Kruhové tvarovky - těsné</v>
          </cell>
          <cell r="E766">
            <v>515</v>
          </cell>
          <cell r="F766" t="str">
            <v>ANO</v>
          </cell>
          <cell r="G766" t="str">
            <v>R-RD</v>
          </cell>
        </row>
        <row r="767">
          <cell r="A767" t="str">
            <v>R221532</v>
          </cell>
          <cell r="B767" t="str">
            <v>KKS-T 60 125/125 - kalhotový kus-těsný</v>
          </cell>
          <cell r="C767" t="str">
            <v>ks</v>
          </cell>
          <cell r="D767" t="str">
            <v>R22-Kruhové tvarovky - těsné</v>
          </cell>
          <cell r="E767">
            <v>530</v>
          </cell>
          <cell r="F767" t="str">
            <v>NE</v>
          </cell>
          <cell r="G767" t="str">
            <v>R-RD</v>
          </cell>
        </row>
        <row r="768">
          <cell r="A768" t="str">
            <v>R221533</v>
          </cell>
          <cell r="B768" t="str">
            <v>KKS-T 60 160/100 - kalhotový kus-těsný</v>
          </cell>
          <cell r="C768" t="str">
            <v>ks</v>
          </cell>
          <cell r="D768" t="str">
            <v>R22-Kruhové tvarovky - těsné</v>
          </cell>
          <cell r="E768">
            <v>635</v>
          </cell>
          <cell r="F768" t="str">
            <v>ANO</v>
          </cell>
          <cell r="G768" t="str">
            <v>R-RD</v>
          </cell>
        </row>
        <row r="769">
          <cell r="A769" t="str">
            <v>R221534</v>
          </cell>
          <cell r="B769" t="str">
            <v>KKS-T 60 160/125 - kalhotový kus-těsný</v>
          </cell>
          <cell r="C769" t="str">
            <v>ks</v>
          </cell>
          <cell r="D769" t="str">
            <v>R22-Kruhové tvarovky - těsné</v>
          </cell>
          <cell r="E769">
            <v>665</v>
          </cell>
          <cell r="F769" t="str">
            <v>NE</v>
          </cell>
          <cell r="G769" t="str">
            <v>R-RD</v>
          </cell>
        </row>
        <row r="770">
          <cell r="A770" t="str">
            <v>R221535</v>
          </cell>
          <cell r="B770" t="str">
            <v>KKS-T 60 160/160 - kalhotový kus-těsný</v>
          </cell>
          <cell r="C770" t="str">
            <v>ks</v>
          </cell>
          <cell r="D770" t="str">
            <v>R22-Kruhové tvarovky - těsné</v>
          </cell>
          <cell r="E770">
            <v>800</v>
          </cell>
          <cell r="F770" t="str">
            <v>NE</v>
          </cell>
          <cell r="G770" t="str">
            <v>R-RD</v>
          </cell>
        </row>
        <row r="771">
          <cell r="A771" t="str">
            <v>R221536</v>
          </cell>
          <cell r="B771" t="str">
            <v>KKS-T 60 200/100 - kalhotový kus-těsný</v>
          </cell>
          <cell r="C771" t="str">
            <v>ks</v>
          </cell>
          <cell r="D771" t="str">
            <v>R22-Kruhové tvarovky - těsné</v>
          </cell>
          <cell r="E771">
            <v>690</v>
          </cell>
          <cell r="F771" t="str">
            <v>ANO</v>
          </cell>
          <cell r="G771" t="str">
            <v>R-RD</v>
          </cell>
        </row>
        <row r="772">
          <cell r="A772" t="str">
            <v>R221537</v>
          </cell>
          <cell r="B772" t="str">
            <v>KKS-T 60 200/125 - kalhotový kus-těsný</v>
          </cell>
          <cell r="C772" t="str">
            <v>ks</v>
          </cell>
          <cell r="D772" t="str">
            <v>R22-Kruhové tvarovky - těsné</v>
          </cell>
          <cell r="E772">
            <v>785</v>
          </cell>
          <cell r="F772" t="str">
            <v>NE</v>
          </cell>
          <cell r="G772" t="str">
            <v>R-RD</v>
          </cell>
        </row>
        <row r="773">
          <cell r="A773" t="str">
            <v>R221538</v>
          </cell>
          <cell r="B773" t="str">
            <v>KKS-T 60 200/160 - kalhotový kus-těsný</v>
          </cell>
          <cell r="C773" t="str">
            <v>ks</v>
          </cell>
          <cell r="D773" t="str">
            <v>R22-Kruhové tvarovky - těsné</v>
          </cell>
          <cell r="E773">
            <v>800</v>
          </cell>
          <cell r="F773" t="str">
            <v>NE</v>
          </cell>
          <cell r="G773" t="str">
            <v>R-RD</v>
          </cell>
        </row>
        <row r="774">
          <cell r="A774" t="str">
            <v>R221539</v>
          </cell>
          <cell r="B774" t="str">
            <v>KKS-T 60 200/200 - kalhotový kus-těsný</v>
          </cell>
          <cell r="C774" t="str">
            <v>ks</v>
          </cell>
          <cell r="D774" t="str">
            <v>R22-Kruhové tvarovky - těsné</v>
          </cell>
          <cell r="E774">
            <v>825</v>
          </cell>
          <cell r="F774" t="str">
            <v>NE</v>
          </cell>
          <cell r="G774" t="str">
            <v>R-RD</v>
          </cell>
        </row>
        <row r="775">
          <cell r="A775" t="str">
            <v>R221540</v>
          </cell>
          <cell r="B775" t="str">
            <v>KKS-T 60 250/100 - kalhotový kus-těsný</v>
          </cell>
          <cell r="C775" t="str">
            <v>ks</v>
          </cell>
          <cell r="D775" t="str">
            <v>R22-Kruhové tvarovky - těsné</v>
          </cell>
          <cell r="E775">
            <v>870</v>
          </cell>
          <cell r="F775" t="str">
            <v>ANO</v>
          </cell>
          <cell r="G775" t="str">
            <v>R-RD</v>
          </cell>
        </row>
        <row r="776">
          <cell r="A776" t="str">
            <v>R221541</v>
          </cell>
          <cell r="B776" t="str">
            <v>KKS-T 60 250/125 - kalhotový kus-těsný</v>
          </cell>
          <cell r="C776" t="str">
            <v>ks</v>
          </cell>
          <cell r="D776" t="str">
            <v>R22-Kruhové tvarovky - těsné</v>
          </cell>
          <cell r="E776">
            <v>815</v>
          </cell>
          <cell r="F776" t="str">
            <v>NE</v>
          </cell>
          <cell r="G776" t="str">
            <v>R-RD</v>
          </cell>
        </row>
        <row r="777">
          <cell r="A777" t="str">
            <v>R221542</v>
          </cell>
          <cell r="B777" t="str">
            <v>KKS-T 60 250/160 - kalhotový kus-těsný</v>
          </cell>
          <cell r="C777" t="str">
            <v>ks</v>
          </cell>
          <cell r="D777" t="str">
            <v>R22-Kruhové tvarovky - těsné</v>
          </cell>
          <cell r="E777">
            <v>835</v>
          </cell>
          <cell r="F777" t="str">
            <v>NE</v>
          </cell>
          <cell r="G777" t="str">
            <v>R-RD</v>
          </cell>
        </row>
        <row r="778">
          <cell r="A778" t="str">
            <v>R221543</v>
          </cell>
          <cell r="B778" t="str">
            <v>KKS-T 60 250/200 - kalhotový kus-těsný</v>
          </cell>
          <cell r="C778" t="str">
            <v>ks</v>
          </cell>
          <cell r="D778" t="str">
            <v>R22-Kruhové tvarovky - těsné</v>
          </cell>
          <cell r="E778">
            <v>905</v>
          </cell>
          <cell r="F778" t="str">
            <v>NE</v>
          </cell>
          <cell r="G778" t="str">
            <v>R-RD</v>
          </cell>
        </row>
        <row r="779">
          <cell r="A779" t="str">
            <v>R221544</v>
          </cell>
          <cell r="B779" t="str">
            <v>KKS-T 60 250/250 - kalhotový kus-těsný</v>
          </cell>
          <cell r="C779" t="str">
            <v>ks</v>
          </cell>
          <cell r="D779" t="str">
            <v>R22-Kruhové tvarovky - těsné</v>
          </cell>
          <cell r="E779">
            <v>1030</v>
          </cell>
          <cell r="F779" t="str">
            <v>NE</v>
          </cell>
          <cell r="G779" t="str">
            <v>R-RD</v>
          </cell>
        </row>
        <row r="780">
          <cell r="A780" t="str">
            <v>R221545</v>
          </cell>
          <cell r="B780" t="str">
            <v>KKS-T 60 315/100 - kalhotový kus-těsný</v>
          </cell>
          <cell r="C780" t="str">
            <v>ks</v>
          </cell>
          <cell r="D780" t="str">
            <v>R22-Kruhové tvarovky - těsné</v>
          </cell>
          <cell r="E780">
            <v>1030</v>
          </cell>
          <cell r="F780" t="str">
            <v>ANO</v>
          </cell>
          <cell r="G780" t="str">
            <v>R-RD</v>
          </cell>
        </row>
        <row r="781">
          <cell r="A781" t="str">
            <v>R221546</v>
          </cell>
          <cell r="B781" t="str">
            <v>KKS-T 60 315/125 - kalhotový kus-těsný</v>
          </cell>
          <cell r="C781" t="str">
            <v>ks</v>
          </cell>
          <cell r="D781" t="str">
            <v>R22-Kruhové tvarovky - těsné</v>
          </cell>
          <cell r="E781">
            <v>1060</v>
          </cell>
          <cell r="F781" t="str">
            <v>NE</v>
          </cell>
          <cell r="G781" t="str">
            <v>R-RD</v>
          </cell>
        </row>
        <row r="782">
          <cell r="A782" t="str">
            <v>R221547</v>
          </cell>
          <cell r="B782" t="str">
            <v>KKS-T 60 315/160 - kalhotový kus-těsný</v>
          </cell>
          <cell r="C782" t="str">
            <v>ks</v>
          </cell>
          <cell r="D782" t="str">
            <v>R22-Kruhové tvarovky - těsné</v>
          </cell>
          <cell r="E782">
            <v>1100</v>
          </cell>
          <cell r="F782" t="str">
            <v>NE</v>
          </cell>
          <cell r="G782" t="str">
            <v>R-RD</v>
          </cell>
        </row>
        <row r="783">
          <cell r="A783" t="str">
            <v>R221548</v>
          </cell>
          <cell r="B783" t="str">
            <v>KKS-T 60 315/200 - kalhotový kus-těsný</v>
          </cell>
          <cell r="C783" t="str">
            <v>ks</v>
          </cell>
          <cell r="D783" t="str">
            <v>R22-Kruhové tvarovky - těsné</v>
          </cell>
          <cell r="E783">
            <v>1140</v>
          </cell>
          <cell r="F783" t="str">
            <v>NE</v>
          </cell>
          <cell r="G783" t="str">
            <v>R-RD</v>
          </cell>
        </row>
        <row r="784">
          <cell r="A784" t="str">
            <v>R221549</v>
          </cell>
          <cell r="B784" t="str">
            <v>KKS-T 60 315/250 - kalhotový kus-těsný</v>
          </cell>
          <cell r="C784" t="str">
            <v>ks</v>
          </cell>
          <cell r="D784" t="str">
            <v>R22-Kruhové tvarovky - těsné</v>
          </cell>
          <cell r="E784">
            <v>1200</v>
          </cell>
          <cell r="F784" t="str">
            <v>NE</v>
          </cell>
          <cell r="G784" t="str">
            <v>R-RD</v>
          </cell>
        </row>
        <row r="785">
          <cell r="A785" t="str">
            <v>R221550</v>
          </cell>
          <cell r="B785" t="str">
            <v>KKS-T 60 315/315 - kalhotový kus-těsný</v>
          </cell>
          <cell r="C785" t="str">
            <v>ks</v>
          </cell>
          <cell r="D785" t="str">
            <v>R22-Kruhové tvarovky - těsné</v>
          </cell>
          <cell r="E785">
            <v>1480</v>
          </cell>
          <cell r="F785" t="str">
            <v>NE</v>
          </cell>
          <cell r="G785" t="str">
            <v>R-RD</v>
          </cell>
        </row>
        <row r="786">
          <cell r="A786" t="str">
            <v>R221600</v>
          </cell>
          <cell r="B786" t="str">
            <v>KKS DN 160 - 160 - nerez</v>
          </cell>
          <cell r="C786" t="str">
            <v>ks</v>
          </cell>
          <cell r="D786" t="str">
            <v>R22-Kruhové tvarovky - nerez</v>
          </cell>
          <cell r="E786">
            <v>2880</v>
          </cell>
          <cell r="F786" t="str">
            <v>NE</v>
          </cell>
          <cell r="G786" t="str">
            <v>R-RD</v>
          </cell>
        </row>
        <row r="787">
          <cell r="A787" t="str">
            <v>R221601</v>
          </cell>
          <cell r="B787" t="str">
            <v>KKS DN 200 - 160 - nerez</v>
          </cell>
          <cell r="C787" t="str">
            <v>ks</v>
          </cell>
          <cell r="D787" t="str">
            <v>R22-Kruhové tvarovky - nerez</v>
          </cell>
          <cell r="E787">
            <v>2880</v>
          </cell>
          <cell r="F787" t="str">
            <v>NE</v>
          </cell>
          <cell r="G787" t="str">
            <v>R-RD</v>
          </cell>
        </row>
        <row r="788">
          <cell r="A788" t="str">
            <v>R221602</v>
          </cell>
          <cell r="B788" t="str">
            <v>KKS DN 250 - 160 - nerez</v>
          </cell>
          <cell r="C788" t="str">
            <v>ks</v>
          </cell>
          <cell r="D788" t="str">
            <v>R22-Kruhové tvarovky - nerez</v>
          </cell>
          <cell r="E788">
            <v>2880</v>
          </cell>
          <cell r="F788" t="str">
            <v>NE</v>
          </cell>
          <cell r="G788" t="str">
            <v>R-RD</v>
          </cell>
        </row>
        <row r="789">
          <cell r="A789" t="str">
            <v>R221603</v>
          </cell>
          <cell r="B789" t="str">
            <v>KKS DN 200 - 200 - nerez</v>
          </cell>
          <cell r="C789" t="str">
            <v>ks</v>
          </cell>
          <cell r="D789" t="str">
            <v>R22-Kruhové tvarovky - nerez</v>
          </cell>
          <cell r="E789">
            <v>2940</v>
          </cell>
          <cell r="F789" t="str">
            <v>NE</v>
          </cell>
          <cell r="G789" t="str">
            <v>R-RD</v>
          </cell>
        </row>
        <row r="790">
          <cell r="A790" t="str">
            <v>R221604</v>
          </cell>
          <cell r="B790" t="str">
            <v>KKS DN 250 - 200 - nerez</v>
          </cell>
          <cell r="C790" t="str">
            <v>ks</v>
          </cell>
          <cell r="D790" t="str">
            <v>R22-Kruhové tvarovky - nerez</v>
          </cell>
          <cell r="E790">
            <v>2940</v>
          </cell>
          <cell r="F790" t="str">
            <v>NE</v>
          </cell>
          <cell r="G790" t="str">
            <v>R-RD</v>
          </cell>
        </row>
        <row r="791">
          <cell r="A791" t="str">
            <v>R221605</v>
          </cell>
          <cell r="B791" t="str">
            <v>OBD-T Odbočka oboustranná 90° 160/125-těsná</v>
          </cell>
          <cell r="C791" t="str">
            <v>ks</v>
          </cell>
          <cell r="D791" t="str">
            <v>R22-Kruhové tvarovky - těsné</v>
          </cell>
          <cell r="E791">
            <v>530</v>
          </cell>
          <cell r="F791" t="str">
            <v>NE</v>
          </cell>
          <cell r="G791" t="str">
            <v>R-RD</v>
          </cell>
        </row>
        <row r="792">
          <cell r="A792" t="str">
            <v>R221606</v>
          </cell>
          <cell r="B792" t="str">
            <v>KKS DN 250 - 250 - nerez</v>
          </cell>
          <cell r="C792" t="str">
            <v>ks</v>
          </cell>
          <cell r="D792" t="str">
            <v>R22-Kruhové tvarovky - nerez</v>
          </cell>
          <cell r="E792">
            <v>2940</v>
          </cell>
          <cell r="F792" t="str">
            <v>NE</v>
          </cell>
          <cell r="G792" t="str">
            <v>R-RD</v>
          </cell>
        </row>
        <row r="793">
          <cell r="A793" t="str">
            <v>R221705</v>
          </cell>
          <cell r="B793" t="str">
            <v>OBD Odbočka oboustranná 90° 160/125</v>
          </cell>
          <cell r="C793" t="str">
            <v>ks</v>
          </cell>
          <cell r="D793" t="str">
            <v>R22-Kruhové tvarovky - běžné</v>
          </cell>
          <cell r="E793">
            <v>460</v>
          </cell>
          <cell r="F793" t="str">
            <v>NE</v>
          </cell>
          <cell r="G793" t="str">
            <v>R-RD</v>
          </cell>
        </row>
        <row r="794">
          <cell r="A794" t="str">
            <v>R222003</v>
          </cell>
          <cell r="B794" t="str">
            <v>PRO přechod 125/100</v>
          </cell>
          <cell r="C794" t="str">
            <v>ks</v>
          </cell>
          <cell r="D794" t="str">
            <v>R22-Kruhové tvarovky - běžné</v>
          </cell>
          <cell r="E794">
            <v>205</v>
          </cell>
          <cell r="F794" t="str">
            <v>ANO</v>
          </cell>
          <cell r="G794" t="str">
            <v>R-RD</v>
          </cell>
        </row>
        <row r="795">
          <cell r="A795" t="str">
            <v>R222005</v>
          </cell>
          <cell r="B795" t="str">
            <v>PRO přechod 160/100</v>
          </cell>
          <cell r="C795" t="str">
            <v>ks</v>
          </cell>
          <cell r="D795" t="str">
            <v>R22-Kruhové tvarovky - běžné</v>
          </cell>
          <cell r="E795">
            <v>215</v>
          </cell>
          <cell r="F795" t="str">
            <v>ANO</v>
          </cell>
          <cell r="G795" t="str">
            <v>R-RD</v>
          </cell>
        </row>
        <row r="796">
          <cell r="A796" t="str">
            <v>R222006</v>
          </cell>
          <cell r="B796" t="str">
            <v>PRO přechod 160/125</v>
          </cell>
          <cell r="C796" t="str">
            <v>ks</v>
          </cell>
          <cell r="D796" t="str">
            <v>R22-Kruhové tvarovky - běžné</v>
          </cell>
          <cell r="E796">
            <v>215</v>
          </cell>
          <cell r="F796" t="str">
            <v>NE</v>
          </cell>
          <cell r="G796" t="str">
            <v>R-RD</v>
          </cell>
        </row>
        <row r="797">
          <cell r="A797" t="str">
            <v>R222007</v>
          </cell>
          <cell r="B797" t="str">
            <v>PRO přechod 200/100</v>
          </cell>
          <cell r="C797" t="str">
            <v>ks</v>
          </cell>
          <cell r="D797" t="str">
            <v>R22-Kruhové tvarovky - běžné</v>
          </cell>
          <cell r="E797">
            <v>260</v>
          </cell>
          <cell r="F797" t="str">
            <v>ANO</v>
          </cell>
          <cell r="G797" t="str">
            <v>R-RD</v>
          </cell>
        </row>
        <row r="798">
          <cell r="A798" t="str">
            <v>R222008</v>
          </cell>
          <cell r="B798" t="str">
            <v>PRO přechod 200/125</v>
          </cell>
          <cell r="C798" t="str">
            <v>ks</v>
          </cell>
          <cell r="D798" t="str">
            <v>R22-Kruhové tvarovky - běžné</v>
          </cell>
          <cell r="E798">
            <v>260</v>
          </cell>
          <cell r="F798" t="str">
            <v>NE</v>
          </cell>
          <cell r="G798" t="str">
            <v>R-RD</v>
          </cell>
        </row>
        <row r="799">
          <cell r="A799" t="str">
            <v>R222009</v>
          </cell>
          <cell r="B799" t="str">
            <v>PRO přechod 200/160</v>
          </cell>
          <cell r="C799" t="str">
            <v>ks</v>
          </cell>
          <cell r="D799" t="str">
            <v>R22-Kruhové tvarovky - běžné</v>
          </cell>
          <cell r="E799">
            <v>260</v>
          </cell>
          <cell r="F799" t="str">
            <v>NE</v>
          </cell>
          <cell r="G799" t="str">
            <v>R-RD</v>
          </cell>
        </row>
        <row r="800">
          <cell r="A800" t="str">
            <v>R222010</v>
          </cell>
          <cell r="B800" t="str">
            <v>PRO přechod 250/125</v>
          </cell>
          <cell r="C800" t="str">
            <v>ks</v>
          </cell>
          <cell r="D800" t="str">
            <v>R22-Kruhové tvarovky - běžné</v>
          </cell>
          <cell r="E800">
            <v>270</v>
          </cell>
          <cell r="F800" t="str">
            <v>NE</v>
          </cell>
          <cell r="G800" t="str">
            <v>R-RD</v>
          </cell>
        </row>
        <row r="801">
          <cell r="A801" t="str">
            <v>R222011</v>
          </cell>
          <cell r="B801" t="str">
            <v>PRO přechod 250/160</v>
          </cell>
          <cell r="C801" t="str">
            <v>ks</v>
          </cell>
          <cell r="D801" t="str">
            <v>R22-Kruhové tvarovky - běžné</v>
          </cell>
          <cell r="E801">
            <v>270</v>
          </cell>
          <cell r="F801" t="str">
            <v>NE</v>
          </cell>
          <cell r="G801" t="str">
            <v>R-RD</v>
          </cell>
        </row>
        <row r="802">
          <cell r="A802" t="str">
            <v>R222012</v>
          </cell>
          <cell r="B802" t="str">
            <v>PRO přechod 250/200</v>
          </cell>
          <cell r="C802" t="str">
            <v>ks</v>
          </cell>
          <cell r="D802" t="str">
            <v>R22-Kruhové tvarovky - běžné</v>
          </cell>
          <cell r="E802">
            <v>270</v>
          </cell>
          <cell r="F802" t="str">
            <v>NE</v>
          </cell>
          <cell r="G802" t="str">
            <v>R-RD</v>
          </cell>
        </row>
        <row r="803">
          <cell r="A803" t="str">
            <v>R222013</v>
          </cell>
          <cell r="B803" t="str">
            <v>PRO přechod 315/160</v>
          </cell>
          <cell r="C803" t="str">
            <v>ks</v>
          </cell>
          <cell r="D803" t="str">
            <v>R22-Kruhové tvarovky - běžné</v>
          </cell>
          <cell r="E803">
            <v>330</v>
          </cell>
          <cell r="F803" t="str">
            <v>NE</v>
          </cell>
          <cell r="G803" t="str">
            <v>R-RD</v>
          </cell>
        </row>
        <row r="804">
          <cell r="A804" t="str">
            <v>R222014</v>
          </cell>
          <cell r="B804" t="str">
            <v>PRO přechod 315/200</v>
          </cell>
          <cell r="C804" t="str">
            <v>ks</v>
          </cell>
          <cell r="D804" t="str">
            <v>R22-Kruhové tvarovky - běžné</v>
          </cell>
          <cell r="E804">
            <v>330</v>
          </cell>
          <cell r="F804" t="str">
            <v>NE</v>
          </cell>
          <cell r="G804" t="str">
            <v>R-RD</v>
          </cell>
        </row>
        <row r="805">
          <cell r="A805" t="str">
            <v>R222015</v>
          </cell>
          <cell r="B805" t="str">
            <v>PRO přechod 315/250</v>
          </cell>
          <cell r="C805" t="str">
            <v>ks</v>
          </cell>
          <cell r="D805" t="str">
            <v>R22-Kruhové tvarovky - běžné</v>
          </cell>
          <cell r="E805">
            <v>340</v>
          </cell>
          <cell r="F805" t="str">
            <v>NE</v>
          </cell>
          <cell r="G805" t="str">
            <v>R-RD</v>
          </cell>
        </row>
        <row r="806">
          <cell r="A806" t="str">
            <v>R222023</v>
          </cell>
          <cell r="B806" t="str">
            <v>PRO-T přechod 125/100-těsný</v>
          </cell>
          <cell r="C806" t="str">
            <v>ks</v>
          </cell>
          <cell r="D806" t="str">
            <v>R22-Kruhové tvarovky - těsné</v>
          </cell>
          <cell r="E806">
            <v>260</v>
          </cell>
          <cell r="F806" t="str">
            <v>ANO</v>
          </cell>
          <cell r="G806" t="str">
            <v>R-RD</v>
          </cell>
        </row>
        <row r="807">
          <cell r="A807" t="str">
            <v>R222025</v>
          </cell>
          <cell r="B807" t="str">
            <v>PRO-T přechod 160/100-těsný</v>
          </cell>
          <cell r="C807" t="str">
            <v>ks</v>
          </cell>
          <cell r="D807" t="str">
            <v>R22-Kruhové tvarovky - těsné</v>
          </cell>
          <cell r="E807">
            <v>260</v>
          </cell>
          <cell r="F807" t="str">
            <v>ANO</v>
          </cell>
          <cell r="G807" t="str">
            <v>R-RD</v>
          </cell>
        </row>
        <row r="808">
          <cell r="A808" t="str">
            <v>R222026</v>
          </cell>
          <cell r="B808" t="str">
            <v>PRO-T přechod 160/125-těsný</v>
          </cell>
          <cell r="C808" t="str">
            <v>ks</v>
          </cell>
          <cell r="D808" t="str">
            <v>R22-Kruhové tvarovky - těsné</v>
          </cell>
          <cell r="E808">
            <v>270</v>
          </cell>
          <cell r="F808" t="str">
            <v>NE</v>
          </cell>
          <cell r="G808" t="str">
            <v>R-RD</v>
          </cell>
        </row>
        <row r="809">
          <cell r="A809" t="str">
            <v>R222027</v>
          </cell>
          <cell r="B809" t="str">
            <v>PRO-T přechod 200/100-těsný</v>
          </cell>
          <cell r="C809" t="str">
            <v>ks</v>
          </cell>
          <cell r="D809" t="str">
            <v>R22-Kruhové tvarovky - těsné</v>
          </cell>
          <cell r="E809">
            <v>285</v>
          </cell>
          <cell r="F809" t="str">
            <v>ANO</v>
          </cell>
          <cell r="G809" t="str">
            <v>R-RD</v>
          </cell>
        </row>
        <row r="810">
          <cell r="A810" t="str">
            <v>R222028</v>
          </cell>
          <cell r="B810" t="str">
            <v>PRO-T přechod 200/125-těsný</v>
          </cell>
          <cell r="C810" t="str">
            <v>ks</v>
          </cell>
          <cell r="D810" t="str">
            <v>R22-Kruhové tvarovky - těsné</v>
          </cell>
          <cell r="E810">
            <v>300</v>
          </cell>
          <cell r="F810" t="str">
            <v>NE</v>
          </cell>
          <cell r="G810" t="str">
            <v>R-RD</v>
          </cell>
        </row>
        <row r="811">
          <cell r="A811" t="str">
            <v>R222029</v>
          </cell>
          <cell r="B811" t="str">
            <v>PRO-T přechod 200/160-těsný</v>
          </cell>
          <cell r="C811" t="str">
            <v>ks</v>
          </cell>
          <cell r="D811" t="str">
            <v>R22-Kruhové tvarovky - těsné</v>
          </cell>
          <cell r="E811">
            <v>300</v>
          </cell>
          <cell r="F811" t="str">
            <v>NE</v>
          </cell>
          <cell r="G811" t="str">
            <v>R-RD</v>
          </cell>
        </row>
        <row r="812">
          <cell r="A812" t="str">
            <v>R222030</v>
          </cell>
          <cell r="B812" t="str">
            <v>PRO-T přechod 250/125-těsný</v>
          </cell>
          <cell r="C812" t="str">
            <v>ks</v>
          </cell>
          <cell r="D812" t="str">
            <v>R22-Kruhové tvarovky - těsné</v>
          </cell>
          <cell r="E812">
            <v>350</v>
          </cell>
          <cell r="F812" t="str">
            <v>NE</v>
          </cell>
          <cell r="G812" t="str">
            <v>R-RD</v>
          </cell>
        </row>
        <row r="813">
          <cell r="A813" t="str">
            <v>R222031</v>
          </cell>
          <cell r="B813" t="str">
            <v>PRO-T přechod 250/160-těsný</v>
          </cell>
          <cell r="C813" t="str">
            <v>ks</v>
          </cell>
          <cell r="D813" t="str">
            <v>R22-Kruhové tvarovky - těsné</v>
          </cell>
          <cell r="E813">
            <v>375</v>
          </cell>
          <cell r="F813" t="str">
            <v>NE</v>
          </cell>
          <cell r="G813" t="str">
            <v>R-RD</v>
          </cell>
        </row>
        <row r="814">
          <cell r="A814" t="str">
            <v>R222032</v>
          </cell>
          <cell r="B814" t="str">
            <v>PRO-T přechod 250/200-těsný</v>
          </cell>
          <cell r="C814" t="str">
            <v>ks</v>
          </cell>
          <cell r="D814" t="str">
            <v>R22-Kruhové tvarovky - těsné</v>
          </cell>
          <cell r="E814">
            <v>375</v>
          </cell>
          <cell r="F814" t="str">
            <v>NE</v>
          </cell>
          <cell r="G814" t="str">
            <v>R-RD</v>
          </cell>
        </row>
        <row r="815">
          <cell r="A815" t="str">
            <v>R222033</v>
          </cell>
          <cell r="B815" t="str">
            <v>PRO-T přechod 315/160-těsný</v>
          </cell>
          <cell r="C815" t="str">
            <v>ks</v>
          </cell>
          <cell r="D815" t="str">
            <v>R22-Kruhové tvarovky - těsné</v>
          </cell>
          <cell r="E815">
            <v>445</v>
          </cell>
          <cell r="F815" t="str">
            <v>NE</v>
          </cell>
          <cell r="G815" t="str">
            <v>R-RD</v>
          </cell>
        </row>
        <row r="816">
          <cell r="A816" t="str">
            <v>R222034</v>
          </cell>
          <cell r="B816" t="str">
            <v>PRO-T přechod 315/200-těsný</v>
          </cell>
          <cell r="C816" t="str">
            <v>ks</v>
          </cell>
          <cell r="D816" t="str">
            <v>R22-Kruhové tvarovky - těsné</v>
          </cell>
          <cell r="E816">
            <v>445</v>
          </cell>
          <cell r="F816" t="str">
            <v>NE</v>
          </cell>
          <cell r="G816" t="str">
            <v>R-RD</v>
          </cell>
        </row>
        <row r="817">
          <cell r="A817" t="str">
            <v>R222035</v>
          </cell>
          <cell r="B817" t="str">
            <v>PRO-T přechod 315/250-těsný</v>
          </cell>
          <cell r="C817" t="str">
            <v>ks</v>
          </cell>
          <cell r="D817" t="str">
            <v>R22-Kruhové tvarovky - těsné</v>
          </cell>
          <cell r="E817">
            <v>445</v>
          </cell>
          <cell r="F817" t="str">
            <v>NE</v>
          </cell>
          <cell r="G817" t="str">
            <v>R-RD</v>
          </cell>
        </row>
        <row r="818">
          <cell r="A818" t="str">
            <v>R222103</v>
          </cell>
          <cell r="B818" t="str">
            <v>PRR přechod asymetrický 125/100</v>
          </cell>
          <cell r="C818" t="str">
            <v>ks</v>
          </cell>
          <cell r="D818" t="str">
            <v>R22-Kruhové tvarovky - běžné</v>
          </cell>
          <cell r="E818">
            <v>205</v>
          </cell>
          <cell r="F818" t="str">
            <v>ANO</v>
          </cell>
          <cell r="G818" t="str">
            <v>R-RD</v>
          </cell>
        </row>
        <row r="819">
          <cell r="A819" t="str">
            <v>R222105</v>
          </cell>
          <cell r="B819" t="str">
            <v>PRR přechod asymetrický 160/100</v>
          </cell>
          <cell r="C819" t="str">
            <v>ks</v>
          </cell>
          <cell r="D819" t="str">
            <v>R22-Kruhové tvarovky - běžné</v>
          </cell>
          <cell r="E819">
            <v>215</v>
          </cell>
          <cell r="F819" t="str">
            <v>ANO</v>
          </cell>
          <cell r="G819" t="str">
            <v>R-RD</v>
          </cell>
        </row>
        <row r="820">
          <cell r="A820" t="str">
            <v>R222106</v>
          </cell>
          <cell r="B820" t="str">
            <v>PRR přechod asymetrický 160/125</v>
          </cell>
          <cell r="C820" t="str">
            <v>ks</v>
          </cell>
          <cell r="D820" t="str">
            <v>R22-Kruhové tvarovky - běžné</v>
          </cell>
          <cell r="E820">
            <v>215</v>
          </cell>
          <cell r="F820" t="str">
            <v>NE</v>
          </cell>
          <cell r="G820" t="str">
            <v>R-RD</v>
          </cell>
        </row>
        <row r="821">
          <cell r="A821" t="str">
            <v>R222107</v>
          </cell>
          <cell r="B821" t="str">
            <v>PRR přechod asymetrický 200/100</v>
          </cell>
          <cell r="C821" t="str">
            <v>ks</v>
          </cell>
          <cell r="D821" t="str">
            <v>R22-Kruhové tvarovky - běžné</v>
          </cell>
          <cell r="E821">
            <v>260</v>
          </cell>
          <cell r="F821" t="str">
            <v>ANO</v>
          </cell>
          <cell r="G821" t="str">
            <v>R-RD</v>
          </cell>
        </row>
        <row r="822">
          <cell r="A822" t="str">
            <v>R222108</v>
          </cell>
          <cell r="B822" t="str">
            <v>PRR přechod asymetrický200/125</v>
          </cell>
          <cell r="C822" t="str">
            <v>ks</v>
          </cell>
          <cell r="D822" t="str">
            <v>R22-Kruhové tvarovky - běžné</v>
          </cell>
          <cell r="E822">
            <v>260</v>
          </cell>
          <cell r="F822" t="str">
            <v>NE</v>
          </cell>
          <cell r="G822" t="str">
            <v>R-RD</v>
          </cell>
        </row>
        <row r="823">
          <cell r="A823" t="str">
            <v>R222109</v>
          </cell>
          <cell r="B823" t="str">
            <v>PRR přechod asymetrický 200/160</v>
          </cell>
          <cell r="C823" t="str">
            <v>ks</v>
          </cell>
          <cell r="D823" t="str">
            <v>R22-Kruhové tvarovky - běžné</v>
          </cell>
          <cell r="E823">
            <v>260</v>
          </cell>
          <cell r="F823" t="str">
            <v>NE</v>
          </cell>
          <cell r="G823" t="str">
            <v>R-RD</v>
          </cell>
        </row>
        <row r="824">
          <cell r="A824" t="str">
            <v>R222110</v>
          </cell>
          <cell r="B824" t="str">
            <v>PRR přechod asymterický 250/125</v>
          </cell>
          <cell r="C824" t="str">
            <v>ks</v>
          </cell>
          <cell r="D824" t="str">
            <v>R22-Kruhové tvarovky - běžné</v>
          </cell>
          <cell r="E824">
            <v>270</v>
          </cell>
          <cell r="F824" t="str">
            <v>NE</v>
          </cell>
          <cell r="G824" t="str">
            <v>R-RD</v>
          </cell>
        </row>
        <row r="825">
          <cell r="A825" t="str">
            <v>R222111</v>
          </cell>
          <cell r="B825" t="str">
            <v>PRR přechod asymetrický 250/160</v>
          </cell>
          <cell r="C825" t="str">
            <v>ks</v>
          </cell>
          <cell r="D825" t="str">
            <v>R22-Kruhové tvarovky - běžné</v>
          </cell>
          <cell r="E825">
            <v>270</v>
          </cell>
          <cell r="F825" t="str">
            <v>ANO</v>
          </cell>
          <cell r="G825" t="str">
            <v>R-RD</v>
          </cell>
        </row>
        <row r="826">
          <cell r="A826" t="str">
            <v>R222112</v>
          </cell>
          <cell r="B826" t="str">
            <v>PRR přechod asymterický 250/200</v>
          </cell>
          <cell r="C826" t="str">
            <v>ks</v>
          </cell>
          <cell r="D826" t="str">
            <v>R22-Kruhové tvarovky - běžné</v>
          </cell>
          <cell r="E826">
            <v>270</v>
          </cell>
          <cell r="F826" t="str">
            <v>NE</v>
          </cell>
          <cell r="G826" t="str">
            <v>R-RD</v>
          </cell>
        </row>
        <row r="827">
          <cell r="A827" t="str">
            <v>R222113</v>
          </cell>
          <cell r="B827" t="str">
            <v>PRR přechod asymterický 315/160</v>
          </cell>
          <cell r="C827" t="str">
            <v>ks</v>
          </cell>
          <cell r="D827" t="str">
            <v>R22-Kruhové tvarovky - běžné</v>
          </cell>
          <cell r="E827">
            <v>330</v>
          </cell>
          <cell r="F827" t="str">
            <v>NE</v>
          </cell>
          <cell r="G827" t="str">
            <v>R-RD</v>
          </cell>
        </row>
        <row r="828">
          <cell r="A828" t="str">
            <v>R222114</v>
          </cell>
          <cell r="B828" t="str">
            <v>PRR přechod asymetrický 315/200</v>
          </cell>
          <cell r="C828" t="str">
            <v>ks</v>
          </cell>
          <cell r="D828" t="str">
            <v>R22-Kruhové tvarovky - běžné</v>
          </cell>
          <cell r="E828">
            <v>330</v>
          </cell>
          <cell r="F828" t="str">
            <v>NE</v>
          </cell>
          <cell r="G828" t="str">
            <v>R-RD</v>
          </cell>
        </row>
        <row r="829">
          <cell r="A829" t="str">
            <v>R222115</v>
          </cell>
          <cell r="B829" t="str">
            <v>PRR přechod asymterický 315/250</v>
          </cell>
          <cell r="C829" t="str">
            <v>ks</v>
          </cell>
          <cell r="D829" t="str">
            <v>R22-Kruhové tvarovky - běžné</v>
          </cell>
          <cell r="E829">
            <v>340</v>
          </cell>
          <cell r="F829" t="str">
            <v>NE</v>
          </cell>
          <cell r="G829" t="str">
            <v>R-RD</v>
          </cell>
        </row>
        <row r="830">
          <cell r="A830" t="str">
            <v>R222123</v>
          </cell>
          <cell r="B830" t="str">
            <v>PRR-T přechod asymetrický 125/100-těsný</v>
          </cell>
          <cell r="C830" t="str">
            <v>ks</v>
          </cell>
          <cell r="D830" t="str">
            <v>R22-Kruhové tvarovky - těsné</v>
          </cell>
          <cell r="E830">
            <v>260</v>
          </cell>
          <cell r="F830" t="str">
            <v>ANO</v>
          </cell>
          <cell r="G830" t="str">
            <v>R-RD</v>
          </cell>
        </row>
        <row r="831">
          <cell r="A831" t="str">
            <v>R222125</v>
          </cell>
          <cell r="B831" t="str">
            <v>PRR-T přechod asymetrický 160/100-těsný</v>
          </cell>
          <cell r="C831" t="str">
            <v>ks</v>
          </cell>
          <cell r="D831" t="str">
            <v>R22-Kruhové tvarovky - těsné</v>
          </cell>
          <cell r="E831">
            <v>260</v>
          </cell>
          <cell r="F831" t="str">
            <v>ANO</v>
          </cell>
          <cell r="G831" t="str">
            <v>R-RD</v>
          </cell>
        </row>
        <row r="832">
          <cell r="A832" t="str">
            <v>R222126</v>
          </cell>
          <cell r="B832" t="str">
            <v>PRR-T přechod asymetrický 160/125-těsný</v>
          </cell>
          <cell r="C832" t="str">
            <v>ks</v>
          </cell>
          <cell r="D832" t="str">
            <v>R22-Kruhové tvarovky - těsné</v>
          </cell>
          <cell r="E832">
            <v>270</v>
          </cell>
          <cell r="F832" t="str">
            <v>NE</v>
          </cell>
          <cell r="G832" t="str">
            <v>R-RD</v>
          </cell>
        </row>
        <row r="833">
          <cell r="A833" t="str">
            <v>R222127</v>
          </cell>
          <cell r="B833" t="str">
            <v>PRR-T přechod asymetrický 200/100-těsný</v>
          </cell>
          <cell r="C833" t="str">
            <v>ks</v>
          </cell>
          <cell r="D833" t="str">
            <v>R22-Kruhové tvarovky - těsné</v>
          </cell>
          <cell r="E833">
            <v>285</v>
          </cell>
          <cell r="F833" t="str">
            <v>ANO</v>
          </cell>
          <cell r="G833" t="str">
            <v>R-RD</v>
          </cell>
        </row>
        <row r="834">
          <cell r="A834" t="str">
            <v>R222128</v>
          </cell>
          <cell r="B834" t="str">
            <v>PRR-T přechod asymetrický200/125-těsný</v>
          </cell>
          <cell r="C834" t="str">
            <v>ks</v>
          </cell>
          <cell r="D834" t="str">
            <v>R22-Kruhové tvarovky - těsné</v>
          </cell>
          <cell r="E834">
            <v>300</v>
          </cell>
          <cell r="F834" t="str">
            <v>NE</v>
          </cell>
          <cell r="G834" t="str">
            <v>R-RD</v>
          </cell>
        </row>
        <row r="835">
          <cell r="A835" t="str">
            <v>R222129</v>
          </cell>
          <cell r="B835" t="str">
            <v>PRR-T přechod asymetrický 200/160-těsný</v>
          </cell>
          <cell r="C835" t="str">
            <v>ks</v>
          </cell>
          <cell r="D835" t="str">
            <v>R22-Kruhové tvarovky - těsné</v>
          </cell>
          <cell r="E835">
            <v>300</v>
          </cell>
          <cell r="F835" t="str">
            <v>NE</v>
          </cell>
          <cell r="G835" t="str">
            <v>R-RD</v>
          </cell>
        </row>
        <row r="836">
          <cell r="A836" t="str">
            <v>R222130</v>
          </cell>
          <cell r="B836" t="str">
            <v>PRR-T přechod asymterický 250/125-těsný</v>
          </cell>
          <cell r="C836" t="str">
            <v>ks</v>
          </cell>
          <cell r="D836" t="str">
            <v>R22-Kruhové tvarovky - těsné</v>
          </cell>
          <cell r="E836">
            <v>350</v>
          </cell>
          <cell r="F836" t="str">
            <v>NE</v>
          </cell>
          <cell r="G836" t="str">
            <v>R-RD</v>
          </cell>
        </row>
        <row r="837">
          <cell r="A837" t="str">
            <v>R222131</v>
          </cell>
          <cell r="B837" t="str">
            <v>PRR-T přechod asymetrický 250/160-těsný</v>
          </cell>
          <cell r="C837" t="str">
            <v>ks</v>
          </cell>
          <cell r="D837" t="str">
            <v>R22-Kruhové tvarovky - těsné</v>
          </cell>
          <cell r="E837">
            <v>375</v>
          </cell>
          <cell r="F837" t="str">
            <v>NE</v>
          </cell>
          <cell r="G837" t="str">
            <v>R-RD</v>
          </cell>
        </row>
        <row r="838">
          <cell r="A838" t="str">
            <v>R222132</v>
          </cell>
          <cell r="B838" t="str">
            <v>PRR-T přechod asymterický 250/200-těsný</v>
          </cell>
          <cell r="C838" t="str">
            <v>ks</v>
          </cell>
          <cell r="D838" t="str">
            <v>R22-Kruhové tvarovky - těsné</v>
          </cell>
          <cell r="E838">
            <v>375</v>
          </cell>
          <cell r="F838" t="str">
            <v>NE</v>
          </cell>
          <cell r="G838" t="str">
            <v>R-RD</v>
          </cell>
        </row>
        <row r="839">
          <cell r="A839" t="str">
            <v>R222133</v>
          </cell>
          <cell r="B839" t="str">
            <v>PRR-T přechod asymterický 315/160-těsný</v>
          </cell>
          <cell r="C839" t="str">
            <v>ks</v>
          </cell>
          <cell r="D839" t="str">
            <v>R22-Kruhové tvarovky - těsné</v>
          </cell>
          <cell r="E839">
            <v>330</v>
          </cell>
          <cell r="F839" t="str">
            <v>NE</v>
          </cell>
          <cell r="G839" t="str">
            <v>R-RD</v>
          </cell>
        </row>
        <row r="840">
          <cell r="A840" t="str">
            <v>R222134</v>
          </cell>
          <cell r="B840" t="str">
            <v>PRR-T přechod asymetrický 315/200-těsný</v>
          </cell>
          <cell r="C840" t="str">
            <v>ks</v>
          </cell>
          <cell r="D840" t="str">
            <v>R22-Kruhové tvarovky - těsné</v>
          </cell>
          <cell r="E840">
            <v>330</v>
          </cell>
          <cell r="F840" t="str">
            <v>NE</v>
          </cell>
          <cell r="G840" t="str">
            <v>R-RD</v>
          </cell>
        </row>
        <row r="841">
          <cell r="A841" t="str">
            <v>R222135</v>
          </cell>
          <cell r="B841" t="str">
            <v>PRR-T přechod asymterický 315/250-těsný</v>
          </cell>
          <cell r="C841" t="str">
            <v>ks</v>
          </cell>
          <cell r="D841" t="str">
            <v>R22-Kruhové tvarovky - těsné</v>
          </cell>
          <cell r="E841">
            <v>330</v>
          </cell>
          <cell r="F841" t="str">
            <v>NE</v>
          </cell>
          <cell r="G841" t="str">
            <v>R-RD</v>
          </cell>
        </row>
        <row r="842">
          <cell r="A842" t="str">
            <v>R223102</v>
          </cell>
          <cell r="B842" t="str">
            <v>SV-T 100 - spojka vnitřní ø100mm-těsná</v>
          </cell>
          <cell r="C842" t="str">
            <v>ks</v>
          </cell>
          <cell r="D842" t="str">
            <v>R22-Kruhové tvarovky - těsné</v>
          </cell>
          <cell r="E842">
            <v>110</v>
          </cell>
          <cell r="F842" t="str">
            <v>ANO</v>
          </cell>
          <cell r="G842" t="str">
            <v>R-RD</v>
          </cell>
        </row>
        <row r="843">
          <cell r="A843" t="str">
            <v>R223103</v>
          </cell>
          <cell r="B843" t="str">
            <v>SV-T 125 - spojka vnitřní ø125mm-těsná</v>
          </cell>
          <cell r="C843" t="str">
            <v>ks</v>
          </cell>
          <cell r="D843" t="str">
            <v>R22-Kruhové tvarovky - těsné</v>
          </cell>
          <cell r="E843">
            <v>125</v>
          </cell>
          <cell r="F843" t="str">
            <v>NE</v>
          </cell>
          <cell r="G843" t="str">
            <v>R-RD</v>
          </cell>
        </row>
        <row r="844">
          <cell r="A844" t="str">
            <v>R223106</v>
          </cell>
          <cell r="B844" t="str">
            <v>SV-T 160 - spojka vnitřní ø160mm-těsná</v>
          </cell>
          <cell r="C844" t="str">
            <v>ks</v>
          </cell>
          <cell r="D844" t="str">
            <v>R22-Kruhové tvarovky - těsné</v>
          </cell>
          <cell r="E844">
            <v>125</v>
          </cell>
          <cell r="F844" t="str">
            <v>NE</v>
          </cell>
          <cell r="G844" t="str">
            <v>R-RD</v>
          </cell>
        </row>
        <row r="845">
          <cell r="A845" t="str">
            <v>R223108</v>
          </cell>
          <cell r="B845" t="str">
            <v>SV-T 200 - spojka vnitřní ø200mm-těsná</v>
          </cell>
          <cell r="C845" t="str">
            <v>ks</v>
          </cell>
          <cell r="D845" t="str">
            <v>R22-Kruhové tvarovky - těsné</v>
          </cell>
          <cell r="E845">
            <v>135</v>
          </cell>
          <cell r="F845" t="str">
            <v>NE</v>
          </cell>
          <cell r="G845" t="str">
            <v>R-RD</v>
          </cell>
        </row>
        <row r="846">
          <cell r="A846" t="str">
            <v>R223109</v>
          </cell>
          <cell r="B846" t="str">
            <v>SV-T 250 - spojka vnitřní ø250mm-těsná</v>
          </cell>
          <cell r="C846" t="str">
            <v>ks</v>
          </cell>
          <cell r="D846" t="str">
            <v>R22-Kruhové tvarovky - těsné</v>
          </cell>
          <cell r="E846">
            <v>145</v>
          </cell>
          <cell r="F846" t="str">
            <v>NE</v>
          </cell>
          <cell r="G846" t="str">
            <v>R-RD</v>
          </cell>
        </row>
        <row r="847">
          <cell r="A847" t="str">
            <v>R223110</v>
          </cell>
          <cell r="B847" t="str">
            <v>SV-T 315 - spojka vnitřní ø315mm-těsná</v>
          </cell>
          <cell r="C847" t="str">
            <v>ks</v>
          </cell>
          <cell r="D847" t="str">
            <v>R22-Kruhové tvarovky - těsné</v>
          </cell>
          <cell r="E847">
            <v>195</v>
          </cell>
          <cell r="F847" t="str">
            <v>NE</v>
          </cell>
          <cell r="G847" t="str">
            <v>R-RD</v>
          </cell>
        </row>
        <row r="848">
          <cell r="A848" t="str">
            <v>R224102</v>
          </cell>
          <cell r="B848" t="str">
            <v>spojka vnější SN 100</v>
          </cell>
          <cell r="C848" t="str">
            <v>ks</v>
          </cell>
          <cell r="D848" t="str">
            <v>R22-Kruhové tvarovky - běžné</v>
          </cell>
          <cell r="E848">
            <v>81</v>
          </cell>
          <cell r="F848" t="str">
            <v>ANO</v>
          </cell>
          <cell r="G848" t="str">
            <v>R-RD</v>
          </cell>
        </row>
        <row r="849">
          <cell r="A849" t="str">
            <v>R224103</v>
          </cell>
          <cell r="B849" t="str">
            <v>spojka vnější SN 125</v>
          </cell>
          <cell r="C849" t="str">
            <v>ks</v>
          </cell>
          <cell r="D849" t="str">
            <v>R22-Kruhové tvarovky - běžné</v>
          </cell>
          <cell r="E849">
            <v>81</v>
          </cell>
          <cell r="F849" t="str">
            <v>NE</v>
          </cell>
          <cell r="G849" t="str">
            <v>R-RD</v>
          </cell>
        </row>
        <row r="850">
          <cell r="A850" t="str">
            <v>R224106</v>
          </cell>
          <cell r="B850" t="str">
            <v>spojka vnější SN 160</v>
          </cell>
          <cell r="C850" t="str">
            <v>ks</v>
          </cell>
          <cell r="D850" t="str">
            <v>R22-Kruhové tvarovky - běžné</v>
          </cell>
          <cell r="E850">
            <v>95</v>
          </cell>
          <cell r="F850" t="str">
            <v>NE</v>
          </cell>
          <cell r="G850" t="str">
            <v>R-RD</v>
          </cell>
        </row>
        <row r="851">
          <cell r="A851" t="str">
            <v>R224107</v>
          </cell>
          <cell r="B851" t="str">
            <v>SN 160 - nerez</v>
          </cell>
          <cell r="C851" t="str">
            <v>ks</v>
          </cell>
          <cell r="D851" t="str">
            <v>R22-Kruhové tvarovky - nerez</v>
          </cell>
          <cell r="E851">
            <v>665</v>
          </cell>
          <cell r="F851" t="str">
            <v>NE</v>
          </cell>
          <cell r="G851" t="str">
            <v>R-RD</v>
          </cell>
        </row>
        <row r="852">
          <cell r="A852" t="str">
            <v>R224108</v>
          </cell>
          <cell r="B852" t="str">
            <v>spojka vnější SN 200</v>
          </cell>
          <cell r="C852" t="str">
            <v>ks</v>
          </cell>
          <cell r="D852" t="str">
            <v>R22-Kruhové tvarovky - běžné</v>
          </cell>
          <cell r="E852">
            <v>95</v>
          </cell>
          <cell r="F852" t="str">
            <v>NE</v>
          </cell>
          <cell r="G852" t="str">
            <v>R-RD</v>
          </cell>
        </row>
        <row r="853">
          <cell r="A853" t="str">
            <v>R224109</v>
          </cell>
          <cell r="B853" t="str">
            <v>SN 200 - nerez</v>
          </cell>
          <cell r="C853" t="str">
            <v>ks</v>
          </cell>
          <cell r="D853" t="str">
            <v>R22-Kruhové tvarovky - nerez</v>
          </cell>
          <cell r="E853">
            <v>665</v>
          </cell>
          <cell r="F853" t="str">
            <v>NE</v>
          </cell>
          <cell r="G853" t="str">
            <v>R-RD</v>
          </cell>
        </row>
        <row r="854">
          <cell r="A854" t="str">
            <v>R224110</v>
          </cell>
          <cell r="B854" t="str">
            <v>spojka vnější SN 250</v>
          </cell>
          <cell r="C854" t="str">
            <v>ks</v>
          </cell>
          <cell r="D854" t="str">
            <v>R22-Kruhové tvarovky - běžné</v>
          </cell>
          <cell r="E854">
            <v>110</v>
          </cell>
          <cell r="F854" t="str">
            <v>NE</v>
          </cell>
          <cell r="G854" t="str">
            <v>R-RD</v>
          </cell>
        </row>
        <row r="855">
          <cell r="A855" t="str">
            <v>R224111</v>
          </cell>
          <cell r="B855" t="str">
            <v>spojka vnější SN 315</v>
          </cell>
          <cell r="C855" t="str">
            <v>ks</v>
          </cell>
          <cell r="D855" t="str">
            <v>R22-Kruhové tvarovky - běžné</v>
          </cell>
          <cell r="E855">
            <v>95</v>
          </cell>
          <cell r="F855" t="str">
            <v>NE</v>
          </cell>
          <cell r="G855" t="str">
            <v>R-RD</v>
          </cell>
        </row>
        <row r="856">
          <cell r="A856" t="str">
            <v>R224112</v>
          </cell>
          <cell r="B856" t="str">
            <v>SN 250 - nerez</v>
          </cell>
          <cell r="C856" t="str">
            <v>ks</v>
          </cell>
          <cell r="D856" t="str">
            <v>R22-Kruhové tvarovky - nerez</v>
          </cell>
          <cell r="E856">
            <v>665</v>
          </cell>
          <cell r="F856" t="str">
            <v>NE</v>
          </cell>
          <cell r="G856" t="str">
            <v>R-RD</v>
          </cell>
        </row>
        <row r="857">
          <cell r="A857" t="str">
            <v>R224113</v>
          </cell>
          <cell r="B857" t="str">
            <v>SVA 160 - nerez</v>
          </cell>
          <cell r="C857" t="str">
            <v>ks</v>
          </cell>
          <cell r="D857" t="str">
            <v>R22-Kruhové tvarovky - nerez</v>
          </cell>
          <cell r="E857">
            <v>750</v>
          </cell>
          <cell r="F857" t="str">
            <v>NE</v>
          </cell>
          <cell r="G857" t="str">
            <v>R-RD</v>
          </cell>
        </row>
        <row r="858">
          <cell r="A858" t="str">
            <v>R224114</v>
          </cell>
          <cell r="B858" t="str">
            <v>SVA 200 - nerez</v>
          </cell>
          <cell r="C858" t="str">
            <v>ks</v>
          </cell>
          <cell r="D858" t="str">
            <v>R22-Kruhové tvarovky - nerez</v>
          </cell>
          <cell r="E858">
            <v>750</v>
          </cell>
          <cell r="F858" t="str">
            <v>NE</v>
          </cell>
          <cell r="G858" t="str">
            <v>R-RD</v>
          </cell>
        </row>
        <row r="859">
          <cell r="A859" t="str">
            <v>R224115</v>
          </cell>
          <cell r="B859" t="str">
            <v>SVA 250 - nerez</v>
          </cell>
          <cell r="C859" t="str">
            <v>ks</v>
          </cell>
          <cell r="D859" t="str">
            <v>R22-Kruhové tvarovky - nerez</v>
          </cell>
          <cell r="E859">
            <v>750</v>
          </cell>
          <cell r="F859" t="str">
            <v>NE</v>
          </cell>
          <cell r="G859" t="str">
            <v>R-RD</v>
          </cell>
        </row>
        <row r="860">
          <cell r="A860" t="str">
            <v>R224116</v>
          </cell>
          <cell r="B860" t="str">
            <v>Záslepka DN 160 - nerez</v>
          </cell>
          <cell r="C860" t="str">
            <v>ks</v>
          </cell>
          <cell r="D860" t="str">
            <v>R22-Kruhové tvarovky - nerez</v>
          </cell>
          <cell r="E860">
            <v>1190</v>
          </cell>
          <cell r="F860" t="str">
            <v>NE</v>
          </cell>
          <cell r="G860" t="str">
            <v>R-RD</v>
          </cell>
        </row>
        <row r="861">
          <cell r="A861" t="str">
            <v>R224117</v>
          </cell>
          <cell r="B861" t="str">
            <v>Záslepka DN 200 - nerez</v>
          </cell>
          <cell r="C861" t="str">
            <v>ks</v>
          </cell>
          <cell r="D861" t="str">
            <v>R22-Kruhové tvarovky - nerez</v>
          </cell>
          <cell r="E861">
            <v>1190</v>
          </cell>
          <cell r="F861" t="str">
            <v>NE</v>
          </cell>
          <cell r="G861" t="str">
            <v>R-RD</v>
          </cell>
        </row>
        <row r="862">
          <cell r="A862" t="str">
            <v>R224118</v>
          </cell>
          <cell r="B862" t="str">
            <v>Záslepka DN 250 - nerez</v>
          </cell>
          <cell r="C862" t="str">
            <v>ks</v>
          </cell>
          <cell r="D862" t="str">
            <v>R22-Kruhové tvarovky - nerez</v>
          </cell>
          <cell r="E862">
            <v>1190</v>
          </cell>
          <cell r="F862" t="str">
            <v>NE</v>
          </cell>
          <cell r="G862" t="str">
            <v>R-RD</v>
          </cell>
        </row>
        <row r="863">
          <cell r="A863" t="str">
            <v>R225002</v>
          </cell>
          <cell r="B863" t="str">
            <v>D koncový kryt D 100</v>
          </cell>
          <cell r="C863" t="str">
            <v>ks</v>
          </cell>
          <cell r="D863" t="str">
            <v>R22-Kruhové tvarovky - běžné</v>
          </cell>
          <cell r="E863">
            <v>205</v>
          </cell>
          <cell r="F863" t="str">
            <v>ANO</v>
          </cell>
          <cell r="G863" t="str">
            <v>R-RD</v>
          </cell>
        </row>
        <row r="864">
          <cell r="A864" t="str">
            <v>R225003</v>
          </cell>
          <cell r="B864" t="str">
            <v>D koncový kryt D 125</v>
          </cell>
          <cell r="C864" t="str">
            <v>ks</v>
          </cell>
          <cell r="D864" t="str">
            <v>R22-Kruhové tvarovky - běžné</v>
          </cell>
          <cell r="E864">
            <v>260</v>
          </cell>
          <cell r="F864" t="str">
            <v>NE</v>
          </cell>
          <cell r="G864" t="str">
            <v>R-RD</v>
          </cell>
        </row>
        <row r="865">
          <cell r="A865" t="str">
            <v>R225005</v>
          </cell>
          <cell r="B865" t="str">
            <v>D koncový kryt D 160</v>
          </cell>
          <cell r="C865" t="str">
            <v>ks</v>
          </cell>
          <cell r="D865" t="str">
            <v>R22-Kruhové tvarovky - běžné</v>
          </cell>
          <cell r="E865">
            <v>285</v>
          </cell>
          <cell r="F865" t="str">
            <v>NE</v>
          </cell>
          <cell r="G865" t="str">
            <v>R-RD</v>
          </cell>
        </row>
        <row r="866">
          <cell r="A866" t="str">
            <v>R225007</v>
          </cell>
          <cell r="B866" t="str">
            <v>D koncový kryt D 200</v>
          </cell>
          <cell r="C866" t="str">
            <v>ks</v>
          </cell>
          <cell r="D866" t="str">
            <v>R22-Kruhové tvarovky - běžné</v>
          </cell>
          <cell r="E866">
            <v>300</v>
          </cell>
          <cell r="F866" t="str">
            <v>NE</v>
          </cell>
          <cell r="G866" t="str">
            <v>R-RD</v>
          </cell>
        </row>
        <row r="867">
          <cell r="A867" t="str">
            <v>R225009</v>
          </cell>
          <cell r="B867" t="str">
            <v>D koncový kryt D 250</v>
          </cell>
          <cell r="C867" t="str">
            <v>ks</v>
          </cell>
          <cell r="D867" t="str">
            <v>R22-Kruhové tvarovky - běžné</v>
          </cell>
          <cell r="E867">
            <v>420</v>
          </cell>
          <cell r="F867" t="str">
            <v>NE</v>
          </cell>
          <cell r="G867" t="str">
            <v>R-RD</v>
          </cell>
        </row>
        <row r="868">
          <cell r="A868" t="str">
            <v>R225010</v>
          </cell>
          <cell r="B868" t="str">
            <v>D koncový kryt D 315</v>
          </cell>
          <cell r="C868" t="str">
            <v>ks</v>
          </cell>
          <cell r="D868" t="str">
            <v>R22-Kruhové tvarovky - běžné</v>
          </cell>
          <cell r="E868">
            <v>180</v>
          </cell>
          <cell r="F868" t="str">
            <v>NE</v>
          </cell>
          <cell r="G868" t="str">
            <v>R-RD</v>
          </cell>
        </row>
        <row r="869">
          <cell r="A869" t="str">
            <v>R225104</v>
          </cell>
          <cell r="B869" t="str">
            <v>Výfukový kus VKS 160</v>
          </cell>
          <cell r="C869" t="str">
            <v>ks</v>
          </cell>
          <cell r="D869" t="str">
            <v>R23-mřížky,stříšky a výfukové prvky</v>
          </cell>
          <cell r="E869">
            <v>460</v>
          </cell>
          <cell r="F869" t="str">
            <v>NE</v>
          </cell>
          <cell r="G869" t="str">
            <v>R-RD</v>
          </cell>
        </row>
        <row r="870">
          <cell r="A870" t="str">
            <v>R225105</v>
          </cell>
          <cell r="B870" t="str">
            <v>Výfukový kus VKS 200</v>
          </cell>
          <cell r="C870" t="str">
            <v>ks</v>
          </cell>
          <cell r="D870" t="str">
            <v>R23-mřížky,stříšky a výfukové prvky</v>
          </cell>
          <cell r="E870">
            <v>500</v>
          </cell>
          <cell r="F870" t="str">
            <v>NE</v>
          </cell>
          <cell r="G870" t="str">
            <v>R-RD</v>
          </cell>
        </row>
        <row r="871">
          <cell r="A871" t="str">
            <v>R225106</v>
          </cell>
          <cell r="B871" t="str">
            <v>Výfukový kus VKS 250</v>
          </cell>
          <cell r="C871" t="str">
            <v>ks</v>
          </cell>
          <cell r="D871" t="str">
            <v>R23-mřížky,stříšky a výfukové prvky</v>
          </cell>
          <cell r="E871">
            <v>545</v>
          </cell>
          <cell r="F871" t="str">
            <v>NE</v>
          </cell>
          <cell r="G871" t="str">
            <v>R-RD</v>
          </cell>
        </row>
        <row r="872">
          <cell r="A872" t="str">
            <v>R225107</v>
          </cell>
          <cell r="B872" t="str">
            <v>Výfukový kus VKS 315</v>
          </cell>
          <cell r="C872" t="str">
            <v>ks</v>
          </cell>
          <cell r="D872" t="str">
            <v>R23-mřížky,stříšky a výfukové prvky</v>
          </cell>
          <cell r="E872">
            <v>595</v>
          </cell>
          <cell r="F872" t="str">
            <v>NE</v>
          </cell>
          <cell r="G872" t="str">
            <v>R-RD</v>
          </cell>
        </row>
        <row r="873">
          <cell r="A873" t="str">
            <v>R225114</v>
          </cell>
          <cell r="B873" t="str">
            <v>Výfukový kus VKS 160 bílý komax</v>
          </cell>
          <cell r="C873" t="str">
            <v>ks</v>
          </cell>
          <cell r="D873" t="str">
            <v>R23-mřížky,stříšky a výfukové prvky</v>
          </cell>
          <cell r="E873">
            <v>825</v>
          </cell>
          <cell r="F873" t="str">
            <v>NE</v>
          </cell>
          <cell r="G873" t="str">
            <v>R-RD</v>
          </cell>
        </row>
        <row r="874">
          <cell r="A874" t="str">
            <v>R225115</v>
          </cell>
          <cell r="B874" t="str">
            <v>Výfukový kus VKS 200 bílý komax</v>
          </cell>
          <cell r="C874" t="str">
            <v>ks</v>
          </cell>
          <cell r="D874" t="str">
            <v>R23-mřížky,stříšky a výfukové prvky</v>
          </cell>
          <cell r="E874">
            <v>930</v>
          </cell>
          <cell r="F874" t="str">
            <v>NE</v>
          </cell>
          <cell r="G874" t="str">
            <v>R-RD</v>
          </cell>
        </row>
        <row r="875">
          <cell r="A875" t="str">
            <v>R225116</v>
          </cell>
          <cell r="B875" t="str">
            <v>Výfukový kus VKS 250 bílý komax</v>
          </cell>
          <cell r="C875" t="str">
            <v>ks</v>
          </cell>
          <cell r="D875" t="str">
            <v>R23-mřížky,stříšky a výfukové prvky</v>
          </cell>
          <cell r="E875">
            <v>1110</v>
          </cell>
          <cell r="F875" t="str">
            <v>NE</v>
          </cell>
          <cell r="G875" t="str">
            <v>R-RD</v>
          </cell>
        </row>
        <row r="876">
          <cell r="A876" t="str">
            <v>R225117</v>
          </cell>
          <cell r="B876" t="str">
            <v>Výfukový kus VKS 315 bílý komax</v>
          </cell>
          <cell r="C876" t="str">
            <v>ks</v>
          </cell>
          <cell r="D876" t="str">
            <v>R23-mřížky,stříšky a výfukové prvky</v>
          </cell>
          <cell r="E876">
            <v>1270</v>
          </cell>
          <cell r="F876" t="str">
            <v>NE</v>
          </cell>
          <cell r="G876" t="str">
            <v>R-RD</v>
          </cell>
        </row>
        <row r="877">
          <cell r="A877" t="str">
            <v>R225204</v>
          </cell>
          <cell r="B877" t="str">
            <v>Protidešťová stříška DN 160 -  RH 160</v>
          </cell>
          <cell r="C877" t="str">
            <v>ks</v>
          </cell>
          <cell r="D877" t="str">
            <v>R23-mřížky,stříšky a výfukové prvky</v>
          </cell>
          <cell r="E877">
            <v>1560</v>
          </cell>
          <cell r="F877" t="str">
            <v>NE</v>
          </cell>
          <cell r="G877" t="str">
            <v>R-RD</v>
          </cell>
        </row>
        <row r="878">
          <cell r="A878" t="str">
            <v>R225205</v>
          </cell>
          <cell r="B878" t="str">
            <v>Protidešťová stříška DN 200 -  RH 200</v>
          </cell>
          <cell r="C878" t="str">
            <v>ks</v>
          </cell>
          <cell r="D878" t="str">
            <v>R23-mřížky,stříšky a výfukové prvky</v>
          </cell>
          <cell r="E878">
            <v>1630</v>
          </cell>
          <cell r="F878" t="str">
            <v>NE</v>
          </cell>
          <cell r="G878" t="str">
            <v>R-RD</v>
          </cell>
        </row>
        <row r="879">
          <cell r="A879" t="str">
            <v>R225206</v>
          </cell>
          <cell r="B879" t="str">
            <v>Protidešťová stříška DN 250 -  RH 250</v>
          </cell>
          <cell r="C879" t="str">
            <v>ks</v>
          </cell>
          <cell r="D879" t="str">
            <v>R23-mřížky,stříšky a výfukové prvky</v>
          </cell>
          <cell r="E879">
            <v>1990</v>
          </cell>
          <cell r="F879" t="str">
            <v>NE</v>
          </cell>
          <cell r="G879" t="str">
            <v>R-RD</v>
          </cell>
        </row>
        <row r="880">
          <cell r="A880" t="str">
            <v>R225207</v>
          </cell>
          <cell r="B880" t="str">
            <v>Protidešťová stříška DN 315 -  RH 315</v>
          </cell>
          <cell r="C880" t="str">
            <v>ks</v>
          </cell>
          <cell r="D880" t="str">
            <v>R23-mřížky,stříšky a výfukové prvky</v>
          </cell>
          <cell r="E880">
            <v>2210</v>
          </cell>
          <cell r="F880" t="str">
            <v>NE</v>
          </cell>
          <cell r="G880" t="str">
            <v>R-RD</v>
          </cell>
        </row>
        <row r="881">
          <cell r="A881" t="str">
            <v>R225304</v>
          </cell>
          <cell r="B881" t="str">
            <v>Výfuková hlavice DN 160 -  VHO 160</v>
          </cell>
          <cell r="C881" t="str">
            <v>ks</v>
          </cell>
          <cell r="D881" t="str">
            <v>R23-mřížky,stříšky a výfukové prvky</v>
          </cell>
          <cell r="E881">
            <v>1260</v>
          </cell>
          <cell r="F881" t="str">
            <v>NE</v>
          </cell>
          <cell r="G881" t="str">
            <v>R-RD</v>
          </cell>
        </row>
        <row r="882">
          <cell r="A882" t="str">
            <v>R225306</v>
          </cell>
          <cell r="B882" t="str">
            <v>Výfuková hlavice DN 200 -  VHO 200</v>
          </cell>
          <cell r="C882" t="str">
            <v>ks</v>
          </cell>
          <cell r="D882" t="str">
            <v>R23-mřížky,stříšky a výfukové prvky</v>
          </cell>
          <cell r="E882">
            <v>1390</v>
          </cell>
          <cell r="F882" t="str">
            <v>NE</v>
          </cell>
          <cell r="G882" t="str">
            <v>R-RD</v>
          </cell>
        </row>
        <row r="883">
          <cell r="A883" t="str">
            <v>R225308</v>
          </cell>
          <cell r="B883" t="str">
            <v>Výfuková hlavice DN 250 -  VHO 250</v>
          </cell>
          <cell r="C883" t="str">
            <v>ks</v>
          </cell>
          <cell r="D883" t="str">
            <v>R23-mřížky,stříšky a výfukové prvky</v>
          </cell>
          <cell r="E883">
            <v>1840</v>
          </cell>
          <cell r="F883" t="str">
            <v>NE</v>
          </cell>
          <cell r="G883" t="str">
            <v>R-RD</v>
          </cell>
        </row>
        <row r="884">
          <cell r="A884" t="str">
            <v>R225421</v>
          </cell>
          <cell r="B884" t="str">
            <v xml:space="preserve">Průchodový prvek VILPE pro profilované plechy  - černá </v>
          </cell>
          <cell r="C884" t="str">
            <v>ks</v>
          </cell>
          <cell r="D884" t="str">
            <v>R23-mřížky,stříšky a výfukové prvky</v>
          </cell>
          <cell r="E884">
            <v>2470</v>
          </cell>
          <cell r="F884" t="str">
            <v>NE</v>
          </cell>
          <cell r="G884" t="str">
            <v>R-RD</v>
          </cell>
        </row>
        <row r="885">
          <cell r="A885" t="str">
            <v>R225422</v>
          </cell>
          <cell r="B885" t="str">
            <v xml:space="preserve">Průchodový prvek VILPE pro profilované plechy - hnědá </v>
          </cell>
          <cell r="C885" t="str">
            <v>ks</v>
          </cell>
          <cell r="D885" t="str">
            <v>R23-mřížky,stříšky a výfukové prvky</v>
          </cell>
          <cell r="E885">
            <v>2470</v>
          </cell>
          <cell r="F885" t="str">
            <v>NE</v>
          </cell>
          <cell r="G885" t="str">
            <v>R-RD</v>
          </cell>
        </row>
        <row r="886">
          <cell r="A886" t="str">
            <v>R225423</v>
          </cell>
          <cell r="B886" t="str">
            <v xml:space="preserve">Průchodový prvek VILPE pro profilované plechy- červená </v>
          </cell>
          <cell r="C886" t="str">
            <v>ks</v>
          </cell>
          <cell r="D886" t="str">
            <v>R23-mřížky,stříšky a výfukové prvky</v>
          </cell>
          <cell r="E886">
            <v>2470</v>
          </cell>
          <cell r="F886" t="str">
            <v>NE</v>
          </cell>
          <cell r="G886" t="str">
            <v>R-RD</v>
          </cell>
        </row>
        <row r="887">
          <cell r="A887" t="str">
            <v>R225424</v>
          </cell>
          <cell r="B887" t="str">
            <v>Výfukový komínek VILPE DN 160 - černá</v>
          </cell>
          <cell r="C887" t="str">
            <v>ks</v>
          </cell>
          <cell r="D887" t="str">
            <v>R23-mřížky,stříšky a výfukové prvky</v>
          </cell>
          <cell r="E887">
            <v>4680</v>
          </cell>
          <cell r="F887" t="str">
            <v>NE</v>
          </cell>
          <cell r="G887" t="str">
            <v>R-RD</v>
          </cell>
        </row>
        <row r="888">
          <cell r="A888" t="str">
            <v>R225425</v>
          </cell>
          <cell r="B888" t="str">
            <v>Výfukový komínek VILPE DN 160 - hnědá</v>
          </cell>
          <cell r="C888" t="str">
            <v>ks</v>
          </cell>
          <cell r="D888" t="str">
            <v>R23-mřížky,stříšky a výfukové prvky</v>
          </cell>
          <cell r="E888">
            <v>4680</v>
          </cell>
          <cell r="F888" t="str">
            <v>NE</v>
          </cell>
          <cell r="G888" t="str">
            <v>R-RD</v>
          </cell>
        </row>
        <row r="889">
          <cell r="A889" t="str">
            <v>R225426</v>
          </cell>
          <cell r="B889" t="str">
            <v>Výfukový komínek VILPE DN 160 - červená</v>
          </cell>
          <cell r="C889" t="str">
            <v>ks</v>
          </cell>
          <cell r="D889" t="str">
            <v>R23-mřížky,stříšky a výfukové prvky</v>
          </cell>
          <cell r="E889">
            <v>4680</v>
          </cell>
          <cell r="F889" t="str">
            <v>NE</v>
          </cell>
          <cell r="G889" t="str">
            <v>R-RD</v>
          </cell>
        </row>
        <row r="890">
          <cell r="A890" t="str">
            <v>R225431</v>
          </cell>
          <cell r="B890" t="str">
            <v>Průchodový prvek VILPE pro taškové krytiny -černá</v>
          </cell>
          <cell r="C890" t="str">
            <v>ks</v>
          </cell>
          <cell r="D890" t="str">
            <v>R23-mřížky,stříšky a výfukové prvky</v>
          </cell>
          <cell r="E890">
            <v>2570</v>
          </cell>
          <cell r="F890" t="str">
            <v>NE</v>
          </cell>
          <cell r="G890" t="str">
            <v>R-RD</v>
          </cell>
        </row>
        <row r="891">
          <cell r="A891" t="str">
            <v>R225432</v>
          </cell>
          <cell r="B891" t="str">
            <v>Průchodový prvek VILPE pro taškové krytiny -hnědá</v>
          </cell>
          <cell r="C891" t="str">
            <v>ks</v>
          </cell>
          <cell r="D891" t="str">
            <v>R23-mřížky,stříšky a výfukové prvky</v>
          </cell>
          <cell r="E891">
            <v>2570</v>
          </cell>
          <cell r="F891" t="str">
            <v>NE</v>
          </cell>
          <cell r="G891" t="str">
            <v>R-RD</v>
          </cell>
        </row>
        <row r="892">
          <cell r="A892" t="str">
            <v>R225433</v>
          </cell>
          <cell r="B892" t="str">
            <v>Průchodový prvek VILPE pro taškové krytiny -červená</v>
          </cell>
          <cell r="C892" t="str">
            <v>ks</v>
          </cell>
          <cell r="D892" t="str">
            <v>R23-mřížky,stříšky a výfukové prvky</v>
          </cell>
          <cell r="E892">
            <v>2570</v>
          </cell>
          <cell r="F892" t="str">
            <v>NE</v>
          </cell>
          <cell r="G892" t="str">
            <v>R-RD</v>
          </cell>
        </row>
        <row r="893">
          <cell r="A893" t="str">
            <v>R226022</v>
          </cell>
          <cell r="B893" t="str">
            <v>Klapka škrtící s pákou pro ruční řízení 125 (KSK)</v>
          </cell>
          <cell r="C893" t="str">
            <v>ks</v>
          </cell>
          <cell r="D893" t="str">
            <v>R226-klapky</v>
          </cell>
          <cell r="E893">
            <v>895</v>
          </cell>
          <cell r="F893" t="str">
            <v>NE</v>
          </cell>
          <cell r="G893" t="str">
            <v>R-RD</v>
          </cell>
        </row>
        <row r="894">
          <cell r="A894" t="str">
            <v>R226025</v>
          </cell>
          <cell r="B894" t="str">
            <v>Klapka škrtící s pákou pro ruční řízení 160 (KSK)</v>
          </cell>
          <cell r="C894" t="str">
            <v>ks</v>
          </cell>
          <cell r="D894" t="str">
            <v>R226-klapky</v>
          </cell>
          <cell r="E894">
            <v>965</v>
          </cell>
          <cell r="F894" t="str">
            <v>NE</v>
          </cell>
          <cell r="G894" t="str">
            <v>R-RD</v>
          </cell>
        </row>
        <row r="895">
          <cell r="A895" t="str">
            <v>R226027</v>
          </cell>
          <cell r="B895" t="str">
            <v>Klapka škrtící s pákou pro ruční řízení 200 (KSK)</v>
          </cell>
          <cell r="C895" t="str">
            <v>ks</v>
          </cell>
          <cell r="D895" t="str">
            <v>R226-klapky</v>
          </cell>
          <cell r="E895">
            <v>1030</v>
          </cell>
          <cell r="F895" t="str">
            <v>NE</v>
          </cell>
          <cell r="G895" t="str">
            <v>R-RD</v>
          </cell>
        </row>
        <row r="896">
          <cell r="A896" t="str">
            <v>R226201</v>
          </cell>
          <cell r="B896" t="str">
            <v>Zpětná klapka 100 (RSK)</v>
          </cell>
          <cell r="C896" t="str">
            <v>ks</v>
          </cell>
          <cell r="D896" t="str">
            <v>R226-klapky</v>
          </cell>
          <cell r="E896">
            <v>300</v>
          </cell>
          <cell r="F896" t="str">
            <v>ANO</v>
          </cell>
          <cell r="G896" t="str">
            <v>R-RD</v>
          </cell>
        </row>
        <row r="897">
          <cell r="A897" t="str">
            <v>R226202</v>
          </cell>
          <cell r="B897" t="str">
            <v>Zpětná klapka 125 (RSK)</v>
          </cell>
          <cell r="C897" t="str">
            <v>ks</v>
          </cell>
          <cell r="D897" t="str">
            <v>R226-klapky</v>
          </cell>
          <cell r="E897">
            <v>315</v>
          </cell>
          <cell r="F897" t="str">
            <v>NE</v>
          </cell>
          <cell r="G897" t="str">
            <v>R-RD</v>
          </cell>
        </row>
        <row r="898">
          <cell r="A898" t="str">
            <v>R226203</v>
          </cell>
          <cell r="B898" t="str">
            <v>Zpětná klapka 160 (RSK)</v>
          </cell>
          <cell r="C898" t="str">
            <v>ks</v>
          </cell>
          <cell r="D898" t="str">
            <v>R226-klapky</v>
          </cell>
          <cell r="E898">
            <v>340</v>
          </cell>
          <cell r="F898" t="str">
            <v>NE</v>
          </cell>
          <cell r="G898" t="str">
            <v>R-RD</v>
          </cell>
        </row>
        <row r="899">
          <cell r="A899" t="str">
            <v>R226204</v>
          </cell>
          <cell r="B899" t="str">
            <v>Zpětná klapka 200 (RSK)</v>
          </cell>
          <cell r="C899" t="str">
            <v>ks</v>
          </cell>
          <cell r="D899" t="str">
            <v>R226-klapky</v>
          </cell>
          <cell r="E899">
            <v>435</v>
          </cell>
          <cell r="F899" t="str">
            <v>NE</v>
          </cell>
          <cell r="G899" t="str">
            <v>R-RD</v>
          </cell>
        </row>
        <row r="900">
          <cell r="A900" t="str">
            <v>R226205</v>
          </cell>
          <cell r="B900" t="str">
            <v>Zpětná klapka 250 (RSK)</v>
          </cell>
          <cell r="C900" t="str">
            <v>ks</v>
          </cell>
          <cell r="D900" t="str">
            <v>R226-klapky</v>
          </cell>
          <cell r="E900">
            <v>475</v>
          </cell>
          <cell r="F900" t="str">
            <v>NE</v>
          </cell>
          <cell r="G900" t="str">
            <v>R-RD</v>
          </cell>
        </row>
        <row r="901">
          <cell r="A901" t="str">
            <v>R230001</v>
          </cell>
          <cell r="B901" t="str">
            <v>Talířový ventil odtah vzduchu KO 100 - včetně rámečku</v>
          </cell>
          <cell r="C901" t="str">
            <v>ks</v>
          </cell>
          <cell r="D901" t="str">
            <v>R23-mřížky,stříšky a výfukové prvky</v>
          </cell>
          <cell r="E901">
            <v>315</v>
          </cell>
          <cell r="F901" t="str">
            <v>NE</v>
          </cell>
          <cell r="G901" t="str">
            <v>R-RD</v>
          </cell>
        </row>
        <row r="902">
          <cell r="A902" t="str">
            <v>R230002</v>
          </cell>
          <cell r="B902" t="str">
            <v>Talířový ventil odtah vzduchu KO 125 - včetně rámečku</v>
          </cell>
          <cell r="C902" t="str">
            <v>ks</v>
          </cell>
          <cell r="D902" t="str">
            <v>R23-mřížky,stříšky a výfukové prvky</v>
          </cell>
          <cell r="E902">
            <v>330</v>
          </cell>
          <cell r="F902" t="str">
            <v>NE</v>
          </cell>
          <cell r="G902" t="str">
            <v>R-RD</v>
          </cell>
        </row>
        <row r="903">
          <cell r="A903" t="str">
            <v>R230003</v>
          </cell>
          <cell r="B903" t="str">
            <v>Talířový ventil odtah vzduchu KO 160 - včetně rámečku</v>
          </cell>
          <cell r="C903" t="str">
            <v>ks</v>
          </cell>
          <cell r="D903" t="str">
            <v>R23-mřížky,stříšky a výfukové prvky</v>
          </cell>
          <cell r="E903">
            <v>460</v>
          </cell>
          <cell r="F903" t="str">
            <v>NE</v>
          </cell>
          <cell r="G903" t="str">
            <v>R-RD</v>
          </cell>
        </row>
        <row r="904">
          <cell r="A904" t="str">
            <v>R230004</v>
          </cell>
          <cell r="B904" t="str">
            <v>Talířový ventil odtah vzduchu KO 200 - včetně rámečku</v>
          </cell>
          <cell r="C904" t="str">
            <v>ks</v>
          </cell>
          <cell r="D904" t="str">
            <v>R23-mřížky,stříšky a výfukové prvky</v>
          </cell>
          <cell r="E904">
            <v>530</v>
          </cell>
          <cell r="F904" t="str">
            <v>NE</v>
          </cell>
          <cell r="G904" t="str">
            <v>R-RD</v>
          </cell>
        </row>
        <row r="905">
          <cell r="A905" t="str">
            <v>R230101</v>
          </cell>
          <cell r="B905" t="str">
            <v>Talířový ventil přívod vzduchu KI 100 - včetně rámečku</v>
          </cell>
          <cell r="C905" t="str">
            <v>ks</v>
          </cell>
          <cell r="D905" t="str">
            <v>R23-mřížky,stříšky a výfukové prvky</v>
          </cell>
          <cell r="E905">
            <v>315</v>
          </cell>
          <cell r="F905" t="str">
            <v>NE</v>
          </cell>
          <cell r="G905" t="str">
            <v>R-RD</v>
          </cell>
        </row>
        <row r="906">
          <cell r="A906" t="str">
            <v>R230102</v>
          </cell>
          <cell r="B906" t="str">
            <v>Talířový ventil přívod vzduchu KI 125 - včetně rámečku</v>
          </cell>
          <cell r="C906" t="str">
            <v>ks</v>
          </cell>
          <cell r="D906" t="str">
            <v>R23-mřížky,stříšky a výfukové prvky</v>
          </cell>
          <cell r="E906">
            <v>330</v>
          </cell>
          <cell r="F906" t="str">
            <v>NE</v>
          </cell>
          <cell r="G906" t="str">
            <v>R-RD</v>
          </cell>
        </row>
        <row r="907">
          <cell r="A907" t="str">
            <v>R230103</v>
          </cell>
          <cell r="B907" t="str">
            <v>Talířový ventil přívod vzduchu KI 160 - včetně rámečku</v>
          </cell>
          <cell r="C907" t="str">
            <v>ks</v>
          </cell>
          <cell r="D907" t="str">
            <v>R23-mřížky,stříšky a výfukové prvky</v>
          </cell>
          <cell r="E907">
            <v>460</v>
          </cell>
          <cell r="F907" t="str">
            <v>NE</v>
          </cell>
          <cell r="G907" t="str">
            <v>R-RD</v>
          </cell>
        </row>
        <row r="908">
          <cell r="A908" t="str">
            <v>R230104</v>
          </cell>
          <cell r="B908" t="str">
            <v>Talířový ventil přívod vzduchu KI 200 - včetně rámečku</v>
          </cell>
          <cell r="C908" t="str">
            <v>ks</v>
          </cell>
          <cell r="D908" t="str">
            <v>R23-mřížky,stříšky a výfukové prvky</v>
          </cell>
          <cell r="E908">
            <v>555</v>
          </cell>
          <cell r="F908" t="str">
            <v>NE</v>
          </cell>
          <cell r="G908" t="str">
            <v>R-RD</v>
          </cell>
        </row>
        <row r="909">
          <cell r="A909" t="str">
            <v>R231219</v>
          </cell>
          <cell r="B909" t="str">
            <v xml:space="preserve">Dýza s dalekým dosahem 90/N DDM TPM 011/00 </v>
          </cell>
          <cell r="C909" t="str">
            <v>ks</v>
          </cell>
          <cell r="D909" t="str">
            <v>R23-mřížky,stříšky a výfukové prvky</v>
          </cell>
          <cell r="E909">
            <v>3530</v>
          </cell>
          <cell r="F909" t="str">
            <v>ANO</v>
          </cell>
          <cell r="G909" t="str">
            <v>R-RD</v>
          </cell>
        </row>
        <row r="910">
          <cell r="A910" t="str">
            <v>R231220</v>
          </cell>
          <cell r="B910" t="str">
            <v>Dýza s dalekým dosahem 130/N DDM TPM 011/00</v>
          </cell>
          <cell r="C910" t="str">
            <v>ks</v>
          </cell>
          <cell r="D910" t="str">
            <v>R23-mřížky,stříšky a výfukové prvky</v>
          </cell>
          <cell r="E910">
            <v>4370</v>
          </cell>
          <cell r="F910" t="str">
            <v>NE</v>
          </cell>
          <cell r="G910" t="str">
            <v>R-RD</v>
          </cell>
        </row>
        <row r="911">
          <cell r="A911" t="str">
            <v>R231300</v>
          </cell>
          <cell r="B911" t="str">
            <v>Dýza Maico WD 10W</v>
          </cell>
          <cell r="C911" t="str">
            <v>ks</v>
          </cell>
          <cell r="D911" t="str">
            <v>R23-mřížky,stříšky a výfukové prvky</v>
          </cell>
          <cell r="E911">
            <v>3970</v>
          </cell>
          <cell r="F911" t="str">
            <v>ANO</v>
          </cell>
          <cell r="G911" t="str">
            <v>R-RD</v>
          </cell>
        </row>
        <row r="912">
          <cell r="A912" t="str">
            <v>R311010</v>
          </cell>
          <cell r="B912" t="str">
            <v>lepící páska univerzální š. - 50mm       50m</v>
          </cell>
          <cell r="C912" t="str">
            <v>ks</v>
          </cell>
          <cell r="D912" t="str">
            <v>R31-závěsný a těs. Mat.</v>
          </cell>
          <cell r="E912">
            <v>180</v>
          </cell>
          <cell r="F912" t="str">
            <v>ANO</v>
          </cell>
          <cell r="G912" t="str">
            <v>R-RD</v>
          </cell>
        </row>
        <row r="913">
          <cell r="A913" t="str">
            <v>R311030</v>
          </cell>
          <cell r="B913" t="str">
            <v>lepící páska AL š. - 50mm       50m</v>
          </cell>
          <cell r="C913" t="str">
            <v>ks</v>
          </cell>
          <cell r="D913" t="str">
            <v>R31-závěsný a těs. Mat.</v>
          </cell>
          <cell r="E913">
            <v>245</v>
          </cell>
          <cell r="F913" t="str">
            <v>ANO</v>
          </cell>
          <cell r="G913" t="str">
            <v>R-RD</v>
          </cell>
        </row>
        <row r="914">
          <cell r="A914" t="str">
            <v>R313030</v>
          </cell>
          <cell r="B914" t="str">
            <v>Nylonová spona vázací 9/1020 mm na průměr do 290 mm</v>
          </cell>
          <cell r="C914" t="str">
            <v>ks</v>
          </cell>
          <cell r="D914" t="str">
            <v>R31-závěsný a těs. Mat.</v>
          </cell>
          <cell r="E914">
            <v>41</v>
          </cell>
          <cell r="F914" t="str">
            <v>NE</v>
          </cell>
          <cell r="G914" t="str">
            <v>R-RD</v>
          </cell>
        </row>
        <row r="915">
          <cell r="A915" t="str">
            <v>R314010</v>
          </cell>
          <cell r="B915" t="str">
            <v>Hmoždinka FISCHER GK č. 52389 (závěs na sádrok.)</v>
          </cell>
          <cell r="C915" t="str">
            <v>ks</v>
          </cell>
          <cell r="D915" t="str">
            <v>R31-závěsný a těs. Mat.</v>
          </cell>
          <cell r="E915">
            <v>41</v>
          </cell>
          <cell r="F915" t="str">
            <v>NE</v>
          </cell>
          <cell r="G915" t="str">
            <v>R-RD</v>
          </cell>
        </row>
        <row r="916">
          <cell r="A916" t="str">
            <v>R315010</v>
          </cell>
          <cell r="B916" t="str">
            <v xml:space="preserve">AL plech š. 20 mm - závěsný (a 1 bm) </v>
          </cell>
          <cell r="C916" t="str">
            <v>ks</v>
          </cell>
          <cell r="D916" t="str">
            <v>R31-závěsný a těs. Mat.</v>
          </cell>
          <cell r="E916">
            <v>27</v>
          </cell>
          <cell r="F916" t="str">
            <v>ANO</v>
          </cell>
          <cell r="G916" t="str">
            <v>R-RD</v>
          </cell>
        </row>
        <row r="917">
          <cell r="A917" t="str">
            <v>R316001</v>
          </cell>
          <cell r="B917" t="str">
            <v>Plastový kruhový závěs pr. 100 – pro rozvody GP</v>
          </cell>
          <cell r="C917" t="str">
            <v>ks</v>
          </cell>
          <cell r="D917" t="str">
            <v>R31-závěsný a těs. Mat.</v>
          </cell>
          <cell r="E917">
            <v>68</v>
          </cell>
          <cell r="F917" t="str">
            <v>ANO</v>
          </cell>
          <cell r="G917" t="str">
            <v>R-RD</v>
          </cell>
        </row>
        <row r="918">
          <cell r="A918" t="str">
            <v>R316002</v>
          </cell>
          <cell r="B918" t="str">
            <v>Držák na GP (dvojitý)</v>
          </cell>
          <cell r="C918" t="str">
            <v>ks</v>
          </cell>
          <cell r="D918" t="str">
            <v>R31-závěsný a těs. Mat.</v>
          </cell>
          <cell r="E918">
            <v>95</v>
          </cell>
          <cell r="F918" t="str">
            <v>ANO</v>
          </cell>
          <cell r="G918" t="str">
            <v>R-RD</v>
          </cell>
        </row>
        <row r="919">
          <cell r="A919" t="str">
            <v>R316003</v>
          </cell>
          <cell r="B919" t="str">
            <v>Držák na GP (jednoduchý)</v>
          </cell>
          <cell r="C919" t="str">
            <v>ks</v>
          </cell>
          <cell r="D919" t="str">
            <v>R31-závěsný a těs. Mat.</v>
          </cell>
          <cell r="E919">
            <v>68</v>
          </cell>
          <cell r="F919" t="str">
            <v>ANO</v>
          </cell>
          <cell r="G919" t="str">
            <v>R-RD</v>
          </cell>
        </row>
        <row r="920">
          <cell r="A920" t="str">
            <v>R316016</v>
          </cell>
          <cell r="B920" t="str">
            <v>kruhový závěs Ø180mm</v>
          </cell>
          <cell r="C920" t="str">
            <v>ks</v>
          </cell>
          <cell r="D920" t="str">
            <v>R31-závěsný a těs. Mat.</v>
          </cell>
          <cell r="E920">
            <v>180</v>
          </cell>
          <cell r="F920" t="str">
            <v>NE</v>
          </cell>
          <cell r="G920" t="str">
            <v>R-RD</v>
          </cell>
        </row>
        <row r="921">
          <cell r="A921" t="str">
            <v>R316020</v>
          </cell>
          <cell r="B921" t="str">
            <v>kruhový závěs Ø224mm</v>
          </cell>
          <cell r="C921" t="str">
            <v>ks</v>
          </cell>
          <cell r="D921" t="str">
            <v>R31-závěsný a těs. Mat.</v>
          </cell>
          <cell r="E921">
            <v>205</v>
          </cell>
          <cell r="F921" t="str">
            <v>NE</v>
          </cell>
          <cell r="G921" t="str">
            <v>R-RD</v>
          </cell>
        </row>
        <row r="922">
          <cell r="A922" t="str">
            <v>R316025</v>
          </cell>
          <cell r="B922" t="str">
            <v>kruhový závěs Ø280mm</v>
          </cell>
          <cell r="C922" t="str">
            <v>ks</v>
          </cell>
          <cell r="D922" t="str">
            <v>R31-závěsný a těs. Mat.</v>
          </cell>
          <cell r="E922">
            <v>215</v>
          </cell>
          <cell r="F922" t="str">
            <v>NE</v>
          </cell>
          <cell r="G922" t="str">
            <v>R-RD</v>
          </cell>
        </row>
        <row r="923">
          <cell r="A923" t="str">
            <v>R316101</v>
          </cell>
          <cell r="B923" t="str">
            <v>Nástěnný konzolový set pro venkovní kondenzační jednotky</v>
          </cell>
          <cell r="C923" t="str">
            <v>ks</v>
          </cell>
          <cell r="D923" t="str">
            <v>R400 - Tepelné čerpadlo</v>
          </cell>
          <cell r="E923">
            <v>4150</v>
          </cell>
          <cell r="F923" t="str">
            <v>NE</v>
          </cell>
          <cell r="G923" t="str">
            <v>R-RD</v>
          </cell>
        </row>
        <row r="924">
          <cell r="A924" t="str">
            <v>R316111</v>
          </cell>
          <cell r="B924" t="str">
            <v>podlahový konzolový set pro venkovní kondenzační jednotky</v>
          </cell>
          <cell r="C924" t="str">
            <v>ks</v>
          </cell>
          <cell r="D924" t="str">
            <v>R400 - Tepelné čerpadlo</v>
          </cell>
          <cell r="E924">
            <v>3650</v>
          </cell>
          <cell r="F924" t="str">
            <v>NE</v>
          </cell>
          <cell r="G924" t="str">
            <v>R-RD</v>
          </cell>
        </row>
        <row r="925">
          <cell r="A925" t="str">
            <v>R316201</v>
          </cell>
          <cell r="B925" t="str">
            <v>filtrační box DN 160 - přídavný filtrační box pro přímý kuchyňský odtah</v>
          </cell>
          <cell r="C925" t="str">
            <v>ks</v>
          </cell>
          <cell r="D925" t="str">
            <v>R15 -filtrační boxy</v>
          </cell>
          <cell r="E925">
            <v>10600</v>
          </cell>
          <cell r="F925" t="str">
            <v>NE</v>
          </cell>
          <cell r="G925" t="str">
            <v>R-RD</v>
          </cell>
        </row>
        <row r="926">
          <cell r="A926" t="str">
            <v>R316303</v>
          </cell>
          <cell r="B926" t="str">
            <v>Spojovací sada pro plastový rozvod ATREA GP</v>
          </cell>
          <cell r="C926" t="str">
            <v>ks</v>
          </cell>
          <cell r="D926" t="str">
            <v>R212-potrubí GP</v>
          </cell>
          <cell r="E926">
            <v>68</v>
          </cell>
          <cell r="F926" t="str">
            <v>ANO</v>
          </cell>
          <cell r="G926" t="str">
            <v>R-RD</v>
          </cell>
        </row>
        <row r="927">
          <cell r="A927" t="str">
            <v>R317010</v>
          </cell>
          <cell r="B927" t="str">
            <v>DPR 40 - Příchytka plochého podstropního rozvodu 160x40</v>
          </cell>
          <cell r="C927" t="str">
            <v>ks</v>
          </cell>
          <cell r="D927" t="str">
            <v>R31-závěsný a těs. Mat.</v>
          </cell>
          <cell r="E927">
            <v>81</v>
          </cell>
          <cell r="F927" t="str">
            <v>NE</v>
          </cell>
          <cell r="G927" t="str">
            <v>R-RD</v>
          </cell>
        </row>
        <row r="928">
          <cell r="A928" t="str">
            <v>R317020</v>
          </cell>
          <cell r="B928" t="str">
            <v>DPR 50 - Příchytka plochého podstropního rozvodu 200x50</v>
          </cell>
          <cell r="C928" t="str">
            <v>ks</v>
          </cell>
          <cell r="D928" t="str">
            <v>R31-závěsný a těs. Mat.</v>
          </cell>
          <cell r="E928">
            <v>81</v>
          </cell>
          <cell r="F928" t="str">
            <v>NE</v>
          </cell>
          <cell r="G928" t="str">
            <v>R-RD</v>
          </cell>
        </row>
        <row r="929">
          <cell r="A929" t="str">
            <v>R330010</v>
          </cell>
          <cell r="B929" t="str">
            <v>Paleta "EURO" 80x120 (přeprava materiálu)</v>
          </cell>
          <cell r="C929" t="str">
            <v>ks</v>
          </cell>
          <cell r="D929" t="str">
            <v>R31-závěsný a těs. Mat.</v>
          </cell>
          <cell r="E929">
            <v>435</v>
          </cell>
          <cell r="F929" t="str">
            <v>NE</v>
          </cell>
          <cell r="G929" t="str">
            <v>R-RD</v>
          </cell>
        </row>
        <row r="930">
          <cell r="A930" t="str">
            <v>R330013</v>
          </cell>
          <cell r="B930" t="str">
            <v xml:space="preserve">Dvou paleta DUPLEX 850 INTER VALLOX </v>
          </cell>
          <cell r="C930" t="str">
            <v>ks</v>
          </cell>
          <cell r="D930" t="str">
            <v>R31-závěsný a těs. Mat.</v>
          </cell>
          <cell r="E930" t="str">
            <v>X</v>
          </cell>
          <cell r="F930" t="str">
            <v>NE</v>
          </cell>
          <cell r="G930" t="str">
            <v>valox</v>
          </cell>
        </row>
        <row r="931">
          <cell r="A931" t="str">
            <v>R330014</v>
          </cell>
          <cell r="B931" t="str">
            <v xml:space="preserve">Dekor paleta DUPLEX 850 INTER VALLOX </v>
          </cell>
          <cell r="C931" t="str">
            <v>ks</v>
          </cell>
          <cell r="D931" t="str">
            <v>R31-závěsný a těs. Mat.</v>
          </cell>
          <cell r="E931" t="str">
            <v>X</v>
          </cell>
          <cell r="F931" t="str">
            <v>NE</v>
          </cell>
          <cell r="G931" t="str">
            <v>valox</v>
          </cell>
        </row>
        <row r="932">
          <cell r="A932" t="str">
            <v>R336015</v>
          </cell>
          <cell r="B932" t="str">
            <v>Samolepící izolace tl. 15 mm</v>
          </cell>
          <cell r="C932" t="str">
            <v>m2</v>
          </cell>
          <cell r="D932" t="str">
            <v>R335 -izolace</v>
          </cell>
          <cell r="E932">
            <v>420</v>
          </cell>
          <cell r="F932" t="str">
            <v>NE</v>
          </cell>
          <cell r="G932" t="str">
            <v>R-RD</v>
          </cell>
        </row>
        <row r="933">
          <cell r="A933" t="str">
            <v>R336016</v>
          </cell>
          <cell r="B933" t="str">
            <v>Čistící sada pro podlahové kanály 200x50</v>
          </cell>
          <cell r="C933" t="str">
            <v>kpl</v>
          </cell>
          <cell r="D933" t="str">
            <v>R1-Rozvod 200x50</v>
          </cell>
          <cell r="E933">
            <v>2620</v>
          </cell>
          <cell r="F933" t="str">
            <v>NE</v>
          </cell>
          <cell r="G933" t="str">
            <v>R-RD</v>
          </cell>
        </row>
        <row r="934">
          <cell r="A934" t="str">
            <v>R336017</v>
          </cell>
          <cell r="B934" t="str">
            <v>Čistící sada pro podlahové kanály 160x40</v>
          </cell>
          <cell r="C934" t="str">
            <v>kpl</v>
          </cell>
          <cell r="D934" t="str">
            <v>R1-Rozvod 160x40</v>
          </cell>
          <cell r="E934">
            <v>2540</v>
          </cell>
          <cell r="F934" t="str">
            <v>NE</v>
          </cell>
          <cell r="G934" t="str">
            <v>R-RD</v>
          </cell>
        </row>
        <row r="935">
          <cell r="A935" t="str">
            <v>R336030</v>
          </cell>
          <cell r="B935" t="str">
            <v>Isover rohož ML 3 tl. 30 mm s Al. folii</v>
          </cell>
          <cell r="C935" t="str">
            <v>m2</v>
          </cell>
          <cell r="D935" t="str">
            <v>R335 -izolace</v>
          </cell>
          <cell r="E935">
            <v>375</v>
          </cell>
          <cell r="F935" t="str">
            <v>NE</v>
          </cell>
          <cell r="G935" t="str">
            <v>R-RD</v>
          </cell>
        </row>
        <row r="936">
          <cell r="A936" t="str">
            <v>R336100</v>
          </cell>
          <cell r="B936" t="str">
            <v>Isover rohož LM 3 tl. 100 mm</v>
          </cell>
          <cell r="C936" t="str">
            <v>m2</v>
          </cell>
          <cell r="D936" t="str">
            <v>R335 -izolace</v>
          </cell>
          <cell r="E936">
            <v>665</v>
          </cell>
          <cell r="F936" t="str">
            <v>NE</v>
          </cell>
          <cell r="G936" t="str">
            <v>R-RD</v>
          </cell>
        </row>
        <row r="937">
          <cell r="A937" t="str">
            <v>R340100</v>
          </cell>
          <cell r="B937" t="str">
            <v>Parotěsný límec 100</v>
          </cell>
          <cell r="C937" t="str">
            <v>ks</v>
          </cell>
          <cell r="D937" t="str">
            <v>R31-závěsný a těs. Mat.</v>
          </cell>
          <cell r="E937">
            <v>300</v>
          </cell>
          <cell r="F937" t="str">
            <v>NE</v>
          </cell>
          <cell r="G937" t="str">
            <v>R-RD</v>
          </cell>
        </row>
        <row r="938">
          <cell r="A938" t="str">
            <v>R340125</v>
          </cell>
          <cell r="B938" t="str">
            <v>Parotěsný límec 125</v>
          </cell>
          <cell r="C938" t="str">
            <v>ks</v>
          </cell>
          <cell r="D938" t="str">
            <v>R31-závěsný a těs. Mat.</v>
          </cell>
          <cell r="E938">
            <v>330</v>
          </cell>
          <cell r="F938" t="str">
            <v>NE</v>
          </cell>
          <cell r="G938" t="str">
            <v>R-RD</v>
          </cell>
        </row>
        <row r="939">
          <cell r="A939" t="str">
            <v>R340160</v>
          </cell>
          <cell r="B939" t="str">
            <v>Parotěsný límec 160</v>
          </cell>
          <cell r="C939" t="str">
            <v>ks</v>
          </cell>
          <cell r="D939" t="str">
            <v>R31-závěsný a těs. Mat.</v>
          </cell>
          <cell r="E939">
            <v>340</v>
          </cell>
          <cell r="F939" t="str">
            <v>NE</v>
          </cell>
          <cell r="G939" t="str">
            <v>R-RD</v>
          </cell>
        </row>
        <row r="940">
          <cell r="A940" t="str">
            <v>R340200</v>
          </cell>
          <cell r="B940" t="str">
            <v>Parotěsný límec 200</v>
          </cell>
          <cell r="C940" t="str">
            <v>ks</v>
          </cell>
          <cell r="D940" t="str">
            <v>R31-závěsný a těs. Mat.</v>
          </cell>
          <cell r="E940">
            <v>410</v>
          </cell>
          <cell r="F940" t="str">
            <v>NE</v>
          </cell>
          <cell r="G940" t="str">
            <v>R-RD</v>
          </cell>
        </row>
        <row r="941">
          <cell r="A941" t="str">
            <v>R340250</v>
          </cell>
          <cell r="B941" t="str">
            <v>Parotěsný límec 250</v>
          </cell>
          <cell r="C941" t="str">
            <v>ks</v>
          </cell>
          <cell r="D941" t="str">
            <v>R31-závěsný a těs. Mat.</v>
          </cell>
          <cell r="E941">
            <v>420</v>
          </cell>
          <cell r="F941" t="str">
            <v>NE</v>
          </cell>
          <cell r="G941" t="str">
            <v>R-RD</v>
          </cell>
        </row>
        <row r="942">
          <cell r="A942" t="str">
            <v>R400010</v>
          </cell>
          <cell r="B942" t="str">
            <v>ATREA FG09 - venkovní konden. jednotka - pro zap. CHF jednotky RB4/RB5</v>
          </cell>
          <cell r="C942" t="str">
            <v>ks</v>
          </cell>
          <cell r="D942" t="str">
            <v>R400 - Tepelné čerpadlo</v>
          </cell>
          <cell r="E942">
            <v>17600</v>
          </cell>
          <cell r="F942" t="str">
            <v>NE</v>
          </cell>
          <cell r="G942" t="str">
            <v>R-ADU</v>
          </cell>
        </row>
        <row r="943">
          <cell r="A943" t="str">
            <v>R400015</v>
          </cell>
          <cell r="B943" t="str">
            <v>ATREA FG14 - venkovní konden. jednotka - pro zap. CHF jednotky RK4/RK5; RA4/RA5</v>
          </cell>
          <cell r="C943" t="str">
            <v>ks</v>
          </cell>
          <cell r="D943" t="str">
            <v>R400 - Tepelné čerpadlo</v>
          </cell>
          <cell r="E943">
            <v>32900</v>
          </cell>
          <cell r="F943" t="str">
            <v>NE</v>
          </cell>
          <cell r="G943" t="str">
            <v>R-ADU</v>
          </cell>
        </row>
        <row r="944">
          <cell r="A944" t="str">
            <v>R400019</v>
          </cell>
          <cell r="B944" t="str">
            <v>ATREA FG18 - venkovní konden. jednotka - pro zap. CHF jednotky RK4/RK5</v>
          </cell>
          <cell r="C944" t="str">
            <v>ks</v>
          </cell>
          <cell r="D944" t="str">
            <v>R400 - Tepelné čerpadlo</v>
          </cell>
          <cell r="E944">
            <v>37900</v>
          </cell>
          <cell r="F944" t="str">
            <v>NE</v>
          </cell>
          <cell r="G944" t="str">
            <v>R-ADU</v>
          </cell>
        </row>
        <row r="945">
          <cell r="A945" t="str">
            <v>R603118</v>
          </cell>
          <cell r="B945" t="str">
            <v>RG23 - pro IZT-U (pro kompletní digitální řízení)</v>
          </cell>
          <cell r="C945" t="str">
            <v>ks</v>
          </cell>
          <cell r="D945" t="str">
            <v>R6 -IZT</v>
          </cell>
          <cell r="E945">
            <v>31200</v>
          </cell>
          <cell r="F945" t="str">
            <v>NE</v>
          </cell>
          <cell r="G945" t="str">
            <v>R-RD</v>
          </cell>
        </row>
        <row r="946">
          <cell r="A946" t="str">
            <v>R603133</v>
          </cell>
          <cell r="B946" t="str">
            <v>Čidlo teploty základní pro RG 23</v>
          </cell>
          <cell r="C946" t="str">
            <v>ks</v>
          </cell>
          <cell r="D946" t="str">
            <v>R6 -IZT</v>
          </cell>
          <cell r="E946">
            <v>930</v>
          </cell>
          <cell r="F946" t="str">
            <v>NE</v>
          </cell>
          <cell r="G946" t="str">
            <v>R-RD</v>
          </cell>
        </row>
        <row r="947">
          <cell r="A947" t="str">
            <v>R603134</v>
          </cell>
          <cell r="B947" t="str">
            <v>Čidlo teploty rozšířené pro RG 23</v>
          </cell>
          <cell r="C947" t="str">
            <v>ks</v>
          </cell>
          <cell r="D947" t="str">
            <v>R6 -IZT</v>
          </cell>
          <cell r="E947">
            <v>1190</v>
          </cell>
          <cell r="F947" t="str">
            <v>NE</v>
          </cell>
          <cell r="G947" t="str">
            <v>R-RD</v>
          </cell>
        </row>
        <row r="948">
          <cell r="A948" t="str">
            <v>R603135</v>
          </cell>
          <cell r="B948" t="str">
            <v>Čidlo solárního okruhu pro RG 23</v>
          </cell>
          <cell r="C948" t="str">
            <v>ks</v>
          </cell>
          <cell r="D948" t="str">
            <v>R6 -IZT</v>
          </cell>
          <cell r="E948">
            <v>1950</v>
          </cell>
          <cell r="F948" t="str">
            <v>NE</v>
          </cell>
          <cell r="G948" t="str">
            <v>R-RD</v>
          </cell>
        </row>
        <row r="949">
          <cell r="A949" t="str">
            <v>R603136</v>
          </cell>
          <cell r="B949" t="str">
            <v>Čidlo venkovní teploty pro RG 23</v>
          </cell>
          <cell r="C949" t="str">
            <v>ks</v>
          </cell>
          <cell r="D949" t="str">
            <v>R6 -IZT</v>
          </cell>
          <cell r="E949">
            <v>1480</v>
          </cell>
          <cell r="F949" t="str">
            <v>NE</v>
          </cell>
          <cell r="G949" t="str">
            <v>R-RD</v>
          </cell>
        </row>
        <row r="950">
          <cell r="A950" t="str">
            <v>R603137</v>
          </cell>
          <cell r="B950" t="str">
            <v>Filtr pro čidla teploty k RG 23</v>
          </cell>
          <cell r="C950" t="str">
            <v>ks</v>
          </cell>
          <cell r="D950" t="str">
            <v>R6 -IZT</v>
          </cell>
          <cell r="E950">
            <v>515</v>
          </cell>
          <cell r="F950" t="str">
            <v>NE</v>
          </cell>
          <cell r="G950" t="str">
            <v>R-RD</v>
          </cell>
        </row>
        <row r="951">
          <cell r="A951" t="str">
            <v>R603417</v>
          </cell>
          <cell r="B951" t="str">
            <v>RGS-3 - pro IZT-U (silová regulace pro řízení elektrospirál)</v>
          </cell>
          <cell r="C951" t="str">
            <v>ks</v>
          </cell>
          <cell r="D951" t="str">
            <v>R6 -IZT</v>
          </cell>
          <cell r="E951">
            <v>12900</v>
          </cell>
          <cell r="F951" t="str">
            <v>NE</v>
          </cell>
          <cell r="G951" t="str">
            <v>R-RD</v>
          </cell>
        </row>
        <row r="952">
          <cell r="A952" t="str">
            <v>R610001</v>
          </cell>
          <cell r="B952" t="str">
            <v>PRO SUM-08 - sumátor pro sloučení výstupů až z 8 čidel CO2</v>
          </cell>
          <cell r="C952" t="str">
            <v>ks</v>
          </cell>
          <cell r="D952" t="str">
            <v>Elektro</v>
          </cell>
          <cell r="E952">
            <v>560</v>
          </cell>
          <cell r="F952" t="str">
            <v>NE</v>
          </cell>
          <cell r="G952" t="str">
            <v>R-RD</v>
          </cell>
        </row>
        <row r="953">
          <cell r="A953" t="str">
            <v>R700040</v>
          </cell>
          <cell r="B953" t="str">
            <v>Regulační termostatická jednotka ESBE - LTC 141, 55C</v>
          </cell>
          <cell r="C953" t="str">
            <v>kpl</v>
          </cell>
          <cell r="D953" t="str">
            <v>R7-topenářské příslušenství</v>
          </cell>
          <cell r="E953">
            <v>15500</v>
          </cell>
          <cell r="F953" t="str">
            <v>NE</v>
          </cell>
          <cell r="G953" t="str">
            <v>R-RD</v>
          </cell>
        </row>
        <row r="954">
          <cell r="A954" t="str">
            <v>R700083</v>
          </cell>
          <cell r="B954" t="str">
            <v>Třícestná směšovací sada , DN 20, kv4, 24V</v>
          </cell>
          <cell r="C954" t="str">
            <v>kpl</v>
          </cell>
          <cell r="D954" t="str">
            <v>R7-topenářské příslušenství</v>
          </cell>
          <cell r="E954">
            <v>4510</v>
          </cell>
          <cell r="F954" t="str">
            <v>NE</v>
          </cell>
          <cell r="G954" t="str">
            <v>R-ADU</v>
          </cell>
        </row>
        <row r="955">
          <cell r="A955" t="str">
            <v>R700084</v>
          </cell>
          <cell r="B955" t="str">
            <v>Čtyřcestná směšovací sada, DN 20, kv4, 24V</v>
          </cell>
          <cell r="C955" t="str">
            <v>kpl</v>
          </cell>
          <cell r="D955" t="str">
            <v>R7-topenářské příslušenství</v>
          </cell>
          <cell r="E955">
            <v>4670</v>
          </cell>
          <cell r="F955" t="str">
            <v>NE</v>
          </cell>
          <cell r="G955" t="str">
            <v>R-ADU</v>
          </cell>
        </row>
        <row r="956">
          <cell r="A956" t="str">
            <v>R700085</v>
          </cell>
          <cell r="B956" t="str">
            <v>Oběhové čerpadlo EC-20, 230V</v>
          </cell>
          <cell r="C956" t="str">
            <v>kpl</v>
          </cell>
          <cell r="D956" t="str">
            <v>R7-topenářské příslušenství</v>
          </cell>
          <cell r="E956">
            <v>4480</v>
          </cell>
          <cell r="F956" t="str">
            <v>NE</v>
          </cell>
          <cell r="G956" t="str">
            <v>R-ADU</v>
          </cell>
        </row>
        <row r="957">
          <cell r="A957" t="str">
            <v>R700086</v>
          </cell>
          <cell r="B957" t="str">
            <v>Sada pro solankový výměník tepla</v>
          </cell>
          <cell r="C957" t="str">
            <v>kpl</v>
          </cell>
          <cell r="D957" t="str">
            <v>R7-topenářské příslušenství</v>
          </cell>
          <cell r="E957">
            <v>14770</v>
          </cell>
          <cell r="F957" t="str">
            <v>NE</v>
          </cell>
          <cell r="G957" t="str">
            <v>R-ADU</v>
          </cell>
        </row>
        <row r="958">
          <cell r="A958" t="str">
            <v>R700090</v>
          </cell>
          <cell r="B958" t="str">
            <v>Sada škrtící 0-10V, 24V DC, DN 20</v>
          </cell>
          <cell r="C958" t="str">
            <v>kpl</v>
          </cell>
          <cell r="D958" t="str">
            <v>R7-topenářské příslušenství</v>
          </cell>
          <cell r="E958">
            <v>4690</v>
          </cell>
          <cell r="F958" t="str">
            <v>NE</v>
          </cell>
          <cell r="G958" t="str">
            <v>R-ADU</v>
          </cell>
        </row>
        <row r="959">
          <cell r="A959" t="str">
            <v>R700094</v>
          </cell>
          <cell r="B959" t="str">
            <v>Elektrický přepínací ventil, 230V, DN 20</v>
          </cell>
          <cell r="C959" t="str">
            <v>ks</v>
          </cell>
          <cell r="D959" t="str">
            <v>R7-topenářské příslušenství</v>
          </cell>
          <cell r="E959">
            <v>3810</v>
          </cell>
          <cell r="F959" t="str">
            <v>NE</v>
          </cell>
          <cell r="G959" t="str">
            <v>R-ADU</v>
          </cell>
        </row>
        <row r="960">
          <cell r="A960" t="str">
            <v>R700096</v>
          </cell>
          <cell r="B960" t="str">
            <v>Elektrický uzavírací ventil 24V DC, DN 20</v>
          </cell>
          <cell r="C960" t="str">
            <v>ks</v>
          </cell>
          <cell r="D960" t="str">
            <v>R7-topenářské příslušenství</v>
          </cell>
          <cell r="E960">
            <v>3780</v>
          </cell>
          <cell r="F960" t="str">
            <v>NE</v>
          </cell>
          <cell r="G960" t="str">
            <v>R-ADU</v>
          </cell>
        </row>
        <row r="961">
          <cell r="A961" t="str">
            <v>R700101</v>
          </cell>
          <cell r="B961" t="str">
            <v>Cu izolovaná dvojtrubka 6/12mm</v>
          </cell>
          <cell r="C961" t="str">
            <v>m</v>
          </cell>
          <cell r="D961" t="str">
            <v>R400 - Tepelné čerpadlo</v>
          </cell>
          <cell r="E961">
            <v>445</v>
          </cell>
          <cell r="F961" t="str">
            <v>NE</v>
          </cell>
          <cell r="G961" t="str">
            <v>R-RD</v>
          </cell>
        </row>
        <row r="962">
          <cell r="A962" t="str">
            <v>R700102</v>
          </cell>
          <cell r="B962" t="str">
            <v>Cu izolovaná dvojtrubka 6/10mm - pro zapojení CHF jednotky DUPLEX RB4/RB5</v>
          </cell>
          <cell r="C962" t="str">
            <v>m</v>
          </cell>
          <cell r="D962" t="str">
            <v>R400 - Tepelné čerpadlo</v>
          </cell>
          <cell r="E962">
            <v>445</v>
          </cell>
          <cell r="F962" t="str">
            <v>NE</v>
          </cell>
          <cell r="G962" t="str">
            <v>R-RD</v>
          </cell>
        </row>
        <row r="963">
          <cell r="A963" t="str">
            <v>R700105</v>
          </cell>
          <cell r="B963" t="str">
            <v>Sada přepínacích ventilů pro TCA - V3</v>
          </cell>
          <cell r="C963" t="str">
            <v>ks</v>
          </cell>
          <cell r="D963" t="str">
            <v>R400 - Tepelné čerpadlo</v>
          </cell>
          <cell r="E963">
            <v>16400</v>
          </cell>
          <cell r="F963" t="str">
            <v>NE</v>
          </cell>
          <cell r="G963" t="str">
            <v>R-RD</v>
          </cell>
        </row>
        <row r="964">
          <cell r="A964" t="str">
            <v>R700106</v>
          </cell>
          <cell r="B964" t="str">
            <v>Sada přepínacích ventilů pro TCA - V4</v>
          </cell>
          <cell r="C964" t="str">
            <v>ks</v>
          </cell>
          <cell r="D964" t="str">
            <v>R400 - Tepelné čerpadlo</v>
          </cell>
          <cell r="E964">
            <v>12700</v>
          </cell>
          <cell r="F964" t="str">
            <v>NE</v>
          </cell>
          <cell r="G964" t="str">
            <v>R-RD</v>
          </cell>
        </row>
        <row r="965">
          <cell r="A965" t="str">
            <v>R701050</v>
          </cell>
          <cell r="B965" t="str">
            <v>Expanzní nádoba 50 l , 6 bar</v>
          </cell>
          <cell r="C965" t="str">
            <v>ks</v>
          </cell>
          <cell r="D965" t="str">
            <v>R7-topenářské příslušenství</v>
          </cell>
          <cell r="E965">
            <v>2780</v>
          </cell>
          <cell r="F965" t="str">
            <v>NE</v>
          </cell>
          <cell r="G965" t="str">
            <v>R-RD</v>
          </cell>
        </row>
        <row r="966">
          <cell r="A966" t="str">
            <v>R701080</v>
          </cell>
          <cell r="B966" t="str">
            <v>Expanzní nádoba 80 l , 6 bar</v>
          </cell>
          <cell r="C966" t="str">
            <v>ks</v>
          </cell>
          <cell r="D966" t="str">
            <v>R7-topenářské příslušenství</v>
          </cell>
          <cell r="E966">
            <v>3890</v>
          </cell>
          <cell r="F966" t="str">
            <v>NE</v>
          </cell>
          <cell r="G966" t="str">
            <v>R-RD</v>
          </cell>
        </row>
        <row r="967">
          <cell r="A967" t="str">
            <v>R701140</v>
          </cell>
          <cell r="B967" t="str">
            <v>Expanzní nádoba 140 l , 6 bar</v>
          </cell>
          <cell r="C967" t="str">
            <v>ks</v>
          </cell>
          <cell r="D967" t="str">
            <v>R7-topenářské příslušenství</v>
          </cell>
          <cell r="E967">
            <v>8290</v>
          </cell>
          <cell r="F967" t="str">
            <v>NE</v>
          </cell>
          <cell r="G967" t="str">
            <v>R-RD</v>
          </cell>
        </row>
        <row r="968">
          <cell r="A968" t="str">
            <v>R800000</v>
          </cell>
          <cell r="B968" t="str">
            <v>Nástavec odtoku kondenzátu NOK-P 100</v>
          </cell>
          <cell r="C968" t="str">
            <v>ks</v>
          </cell>
          <cell r="D968" t="str">
            <v>R8-odvod kondenzátu</v>
          </cell>
          <cell r="E968">
            <v>1190</v>
          </cell>
          <cell r="F968" t="str">
            <v>NE</v>
          </cell>
          <cell r="G968" t="str">
            <v>R-RD</v>
          </cell>
        </row>
        <row r="969">
          <cell r="A969" t="str">
            <v>R800001</v>
          </cell>
          <cell r="B969" t="str">
            <v>Nástavec odtoku kondenzátu NOK-P 125</v>
          </cell>
          <cell r="C969" t="str">
            <v>ks</v>
          </cell>
          <cell r="D969" t="str">
            <v>R8-odvod kondenzátu</v>
          </cell>
          <cell r="E969">
            <v>1480</v>
          </cell>
          <cell r="F969" t="str">
            <v>NE</v>
          </cell>
          <cell r="G969" t="str">
            <v>R-RD</v>
          </cell>
        </row>
        <row r="970">
          <cell r="A970" t="str">
            <v>R800002</v>
          </cell>
          <cell r="B970" t="str">
            <v>Nástavec odtoku kondenzátu NOK-P 160</v>
          </cell>
          <cell r="C970" t="str">
            <v>ks</v>
          </cell>
          <cell r="D970" t="str">
            <v>R8-odvod kondenzátu</v>
          </cell>
          <cell r="E970">
            <v>2210</v>
          </cell>
          <cell r="F970" t="str">
            <v>NE</v>
          </cell>
          <cell r="G970" t="str">
            <v>R-RD</v>
          </cell>
        </row>
        <row r="971">
          <cell r="A971" t="str">
            <v>R800042</v>
          </cell>
          <cell r="B971" t="str">
            <v>Nástavec odtoku kondenzátu NOK-P 200</v>
          </cell>
          <cell r="C971" t="str">
            <v>ks</v>
          </cell>
          <cell r="D971" t="str">
            <v>R8-odvod kondenzátu</v>
          </cell>
          <cell r="E971">
            <v>2470</v>
          </cell>
          <cell r="F971" t="str">
            <v>NE</v>
          </cell>
          <cell r="G971" t="str">
            <v>R-RD</v>
          </cell>
        </row>
        <row r="972">
          <cell r="A972"/>
        </row>
        <row r="973">
          <cell r="A973"/>
        </row>
        <row r="974">
          <cell r="A974"/>
        </row>
        <row r="975">
          <cell r="A975"/>
        </row>
        <row r="976">
          <cell r="A976"/>
        </row>
        <row r="977">
          <cell r="A977"/>
        </row>
        <row r="978">
          <cell r="A978"/>
        </row>
        <row r="979">
          <cell r="A979"/>
        </row>
        <row r="980">
          <cell r="A980"/>
        </row>
        <row r="981">
          <cell r="A981"/>
        </row>
        <row r="982">
          <cell r="A982"/>
        </row>
        <row r="983">
          <cell r="A983"/>
        </row>
        <row r="984">
          <cell r="A984"/>
        </row>
        <row r="985">
          <cell r="A985"/>
        </row>
        <row r="986">
          <cell r="A986"/>
        </row>
        <row r="987">
          <cell r="A987"/>
        </row>
        <row r="988">
          <cell r="A988"/>
        </row>
        <row r="989">
          <cell r="A989"/>
        </row>
        <row r="990">
          <cell r="A990"/>
        </row>
        <row r="991">
          <cell r="A991"/>
        </row>
        <row r="992">
          <cell r="A992"/>
        </row>
        <row r="993">
          <cell r="A993"/>
        </row>
        <row r="994">
          <cell r="A994"/>
        </row>
        <row r="995">
          <cell r="A995"/>
        </row>
        <row r="996">
          <cell r="A996"/>
        </row>
        <row r="997">
          <cell r="A997"/>
        </row>
        <row r="998">
          <cell r="A998"/>
        </row>
        <row r="999">
          <cell r="A999"/>
        </row>
        <row r="1000">
          <cell r="A1000"/>
        </row>
        <row r="1001">
          <cell r="A1001"/>
        </row>
        <row r="1002">
          <cell r="A1002"/>
        </row>
        <row r="1003">
          <cell r="A1003"/>
        </row>
        <row r="1004">
          <cell r="A1004"/>
        </row>
        <row r="1005">
          <cell r="A1005"/>
        </row>
        <row r="1006">
          <cell r="A1006"/>
        </row>
        <row r="1007">
          <cell r="A1007"/>
        </row>
        <row r="1008">
          <cell r="A1008"/>
        </row>
        <row r="1009">
          <cell r="A1009"/>
        </row>
        <row r="1010">
          <cell r="A1010"/>
        </row>
        <row r="1011">
          <cell r="A1011"/>
        </row>
        <row r="1012">
          <cell r="A1012"/>
        </row>
        <row r="1013">
          <cell r="A1013"/>
        </row>
        <row r="1014">
          <cell r="A1014"/>
        </row>
        <row r="1015">
          <cell r="A1015"/>
        </row>
        <row r="1016">
          <cell r="A1016"/>
        </row>
        <row r="1017">
          <cell r="A1017"/>
        </row>
        <row r="1018">
          <cell r="A1018"/>
        </row>
        <row r="1019">
          <cell r="A1019"/>
        </row>
        <row r="1020">
          <cell r="A1020"/>
        </row>
        <row r="1021">
          <cell r="A1021"/>
        </row>
        <row r="1022">
          <cell r="A1022"/>
        </row>
        <row r="1023">
          <cell r="A1023"/>
        </row>
        <row r="1024">
          <cell r="A1024"/>
        </row>
        <row r="1025">
          <cell r="A1025"/>
        </row>
        <row r="1026">
          <cell r="A1026"/>
        </row>
        <row r="1027">
          <cell r="A1027"/>
        </row>
        <row r="1028">
          <cell r="A1028"/>
        </row>
        <row r="1029">
          <cell r="A1029"/>
        </row>
        <row r="1030">
          <cell r="A1030"/>
        </row>
        <row r="1031">
          <cell r="A1031"/>
        </row>
        <row r="1032">
          <cell r="A1032"/>
        </row>
        <row r="1033">
          <cell r="A1033"/>
        </row>
        <row r="1034">
          <cell r="A1034"/>
        </row>
        <row r="1035">
          <cell r="A1035"/>
        </row>
        <row r="1036">
          <cell r="A1036"/>
        </row>
        <row r="1037">
          <cell r="A1037"/>
        </row>
        <row r="1038">
          <cell r="A1038"/>
        </row>
        <row r="1039">
          <cell r="A1039"/>
        </row>
        <row r="1040">
          <cell r="A1040"/>
        </row>
        <row r="1041">
          <cell r="A1041"/>
        </row>
        <row r="1042">
          <cell r="A1042"/>
        </row>
        <row r="1043">
          <cell r="A1043"/>
        </row>
        <row r="1044">
          <cell r="A1044"/>
        </row>
        <row r="1045">
          <cell r="A1045"/>
        </row>
        <row r="1046">
          <cell r="A1046"/>
        </row>
        <row r="1047">
          <cell r="A1047"/>
        </row>
        <row r="1048">
          <cell r="A1048"/>
        </row>
        <row r="1049">
          <cell r="A1049"/>
        </row>
        <row r="1050">
          <cell r="A1050"/>
        </row>
        <row r="1051">
          <cell r="A1051"/>
        </row>
        <row r="1052">
          <cell r="A1052"/>
        </row>
        <row r="1053">
          <cell r="A1053"/>
        </row>
        <row r="1054">
          <cell r="A1054"/>
        </row>
        <row r="1055">
          <cell r="A1055"/>
        </row>
        <row r="1056">
          <cell r="A1056"/>
        </row>
        <row r="1057">
          <cell r="A1057"/>
        </row>
        <row r="1058">
          <cell r="A1058"/>
        </row>
        <row r="1059">
          <cell r="A1059"/>
        </row>
        <row r="1060">
          <cell r="A1060"/>
        </row>
        <row r="1061">
          <cell r="A1061"/>
        </row>
        <row r="1062">
          <cell r="A1062"/>
        </row>
        <row r="1063">
          <cell r="A1063"/>
        </row>
        <row r="1064">
          <cell r="A1064"/>
        </row>
        <row r="1065">
          <cell r="A1065"/>
        </row>
        <row r="1066">
          <cell r="A1066"/>
        </row>
        <row r="1067">
          <cell r="A1067"/>
        </row>
        <row r="1068">
          <cell r="A1068"/>
        </row>
        <row r="1069">
          <cell r="A1069"/>
        </row>
        <row r="1070">
          <cell r="A1070"/>
        </row>
        <row r="1071">
          <cell r="A1071"/>
        </row>
        <row r="1072">
          <cell r="A1072"/>
        </row>
        <row r="1073">
          <cell r="A1073"/>
        </row>
        <row r="1074">
          <cell r="A1074"/>
        </row>
        <row r="1075">
          <cell r="A1075"/>
        </row>
        <row r="1076">
          <cell r="A1076"/>
        </row>
        <row r="1077">
          <cell r="A1077"/>
        </row>
        <row r="1078">
          <cell r="A1078"/>
        </row>
        <row r="1079">
          <cell r="A1079"/>
        </row>
        <row r="1080">
          <cell r="A1080"/>
        </row>
        <row r="1081">
          <cell r="A1081"/>
        </row>
        <row r="1082">
          <cell r="A1082"/>
        </row>
        <row r="1083">
          <cell r="A1083"/>
        </row>
        <row r="1084">
          <cell r="A1084"/>
        </row>
        <row r="1085">
          <cell r="A1085"/>
        </row>
        <row r="1086">
          <cell r="A1086"/>
        </row>
        <row r="1087">
          <cell r="A1087"/>
        </row>
        <row r="1088">
          <cell r="A1088"/>
        </row>
        <row r="1089">
          <cell r="A1089"/>
        </row>
        <row r="1090">
          <cell r="A1090"/>
        </row>
        <row r="1091">
          <cell r="A1091"/>
        </row>
        <row r="1092">
          <cell r="A1092"/>
        </row>
        <row r="1093">
          <cell r="A1093"/>
        </row>
        <row r="1094">
          <cell r="A1094"/>
        </row>
        <row r="1095">
          <cell r="A1095"/>
        </row>
        <row r="1096">
          <cell r="A1096"/>
        </row>
        <row r="1097">
          <cell r="A1097"/>
        </row>
        <row r="1098">
          <cell r="A1098"/>
        </row>
        <row r="1099">
          <cell r="A1099"/>
        </row>
        <row r="1100">
          <cell r="A1100"/>
        </row>
        <row r="1101">
          <cell r="A1101"/>
        </row>
        <row r="1102">
          <cell r="A1102"/>
        </row>
        <row r="1103">
          <cell r="A1103"/>
        </row>
        <row r="1104">
          <cell r="A1104"/>
        </row>
        <row r="1105">
          <cell r="A1105"/>
        </row>
        <row r="1106">
          <cell r="A1106"/>
        </row>
        <row r="1107">
          <cell r="A1107"/>
        </row>
        <row r="1108">
          <cell r="A1108"/>
        </row>
        <row r="1109">
          <cell r="A1109"/>
        </row>
        <row r="1110">
          <cell r="A1110"/>
        </row>
        <row r="1111">
          <cell r="A1111"/>
        </row>
        <row r="1112">
          <cell r="A1112"/>
        </row>
        <row r="1113">
          <cell r="A1113"/>
        </row>
        <row r="1114">
          <cell r="A1114"/>
        </row>
        <row r="1115">
          <cell r="A1115"/>
        </row>
        <row r="1116">
          <cell r="A1116"/>
        </row>
        <row r="1117">
          <cell r="A1117"/>
        </row>
        <row r="1118">
          <cell r="A1118"/>
        </row>
        <row r="1119">
          <cell r="A1119"/>
        </row>
        <row r="1120">
          <cell r="A1120"/>
        </row>
        <row r="1121">
          <cell r="A1121"/>
        </row>
        <row r="1122">
          <cell r="A1122"/>
        </row>
        <row r="1123">
          <cell r="A1123"/>
        </row>
        <row r="1124">
          <cell r="A1124"/>
        </row>
        <row r="1125">
          <cell r="A1125"/>
        </row>
        <row r="1126">
          <cell r="A1126"/>
        </row>
        <row r="1127">
          <cell r="A1127"/>
        </row>
        <row r="1128">
          <cell r="A1128"/>
        </row>
        <row r="1129">
          <cell r="A1129"/>
        </row>
        <row r="1130">
          <cell r="A1130"/>
        </row>
        <row r="1131">
          <cell r="A1131"/>
        </row>
        <row r="1132">
          <cell r="A1132"/>
        </row>
        <row r="1133">
          <cell r="A1133"/>
        </row>
        <row r="1134">
          <cell r="A1134"/>
        </row>
        <row r="1135">
          <cell r="A1135"/>
        </row>
        <row r="1136">
          <cell r="A1136"/>
        </row>
        <row r="1137">
          <cell r="A1137"/>
        </row>
        <row r="1138">
          <cell r="A1138"/>
        </row>
        <row r="1139">
          <cell r="A1139"/>
        </row>
        <row r="1140">
          <cell r="A1140"/>
        </row>
        <row r="1141">
          <cell r="A1141"/>
        </row>
        <row r="1142">
          <cell r="A1142"/>
        </row>
        <row r="1143">
          <cell r="A1143"/>
        </row>
        <row r="1144">
          <cell r="A1144"/>
        </row>
        <row r="1145">
          <cell r="A1145"/>
        </row>
        <row r="1146">
          <cell r="A1146"/>
        </row>
        <row r="1147">
          <cell r="A1147"/>
        </row>
        <row r="1148">
          <cell r="A1148"/>
        </row>
        <row r="1149">
          <cell r="A1149"/>
        </row>
        <row r="1150">
          <cell r="A1150"/>
        </row>
        <row r="1151">
          <cell r="A1151"/>
        </row>
        <row r="1152">
          <cell r="A1152"/>
        </row>
        <row r="1153">
          <cell r="A1153"/>
        </row>
        <row r="1154">
          <cell r="A1154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00"/>
  <sheetViews>
    <sheetView showGridLines="0" tabSelected="1" zoomScaleNormal="100" workbookViewId="0">
      <selection activeCell="V9" sqref="V9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71093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7.049999999999997" customHeight="1">
      <c r="AR2" s="479" t="s">
        <v>5</v>
      </c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S2" s="16" t="s">
        <v>6</v>
      </c>
      <c r="BT2" s="16" t="s">
        <v>7</v>
      </c>
    </row>
    <row r="3" spans="1:74" ht="7.0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5.0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491" t="s">
        <v>269</v>
      </c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R5" s="19"/>
      <c r="BE5" s="488" t="s">
        <v>14</v>
      </c>
      <c r="BS5" s="16" t="s">
        <v>6</v>
      </c>
    </row>
    <row r="6" spans="1:74" ht="37.049999999999997" customHeight="1">
      <c r="B6" s="19"/>
      <c r="D6" s="25" t="s">
        <v>15</v>
      </c>
      <c r="K6" s="492" t="s">
        <v>807</v>
      </c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R6" s="19"/>
      <c r="BE6" s="489"/>
      <c r="BS6" s="16" t="s">
        <v>16</v>
      </c>
    </row>
    <row r="7" spans="1:74" ht="12" customHeight="1">
      <c r="B7" s="19"/>
      <c r="D7" s="26" t="s">
        <v>17</v>
      </c>
      <c r="K7" s="24" t="s">
        <v>1</v>
      </c>
      <c r="AK7" s="26" t="s">
        <v>18</v>
      </c>
      <c r="AN7" s="24"/>
      <c r="AR7" s="19"/>
      <c r="BE7" s="489"/>
      <c r="BS7" s="16" t="s">
        <v>19</v>
      </c>
    </row>
    <row r="8" spans="1:74" ht="12" customHeight="1">
      <c r="B8" s="19"/>
      <c r="D8" s="26" t="s">
        <v>20</v>
      </c>
      <c r="K8" s="130"/>
      <c r="AK8" s="26" t="s">
        <v>21</v>
      </c>
      <c r="AN8" s="129"/>
      <c r="AR8" s="19"/>
      <c r="BE8" s="489"/>
      <c r="BS8" s="16" t="s">
        <v>22</v>
      </c>
    </row>
    <row r="9" spans="1:74" ht="14.55" customHeight="1">
      <c r="B9" s="19"/>
      <c r="AR9" s="19"/>
      <c r="BE9" s="489"/>
      <c r="BS9" s="16" t="s">
        <v>23</v>
      </c>
    </row>
    <row r="10" spans="1:74" ht="12" customHeight="1">
      <c r="B10" s="19"/>
      <c r="D10" s="26" t="s">
        <v>24</v>
      </c>
      <c r="K10" s="131"/>
      <c r="AK10" s="26" t="s">
        <v>25</v>
      </c>
      <c r="AN10" s="24" t="s">
        <v>1</v>
      </c>
      <c r="AR10" s="19"/>
      <c r="BE10" s="489"/>
      <c r="BS10" s="16" t="s">
        <v>16</v>
      </c>
    </row>
    <row r="11" spans="1:74" ht="18.45" customHeight="1">
      <c r="B11" s="19"/>
      <c r="E11" s="24" t="s">
        <v>26</v>
      </c>
      <c r="AK11" s="26" t="s">
        <v>27</v>
      </c>
      <c r="AN11" s="24" t="s">
        <v>1</v>
      </c>
      <c r="AR11" s="19"/>
      <c r="BE11" s="489"/>
      <c r="BS11" s="16" t="s">
        <v>16</v>
      </c>
    </row>
    <row r="12" spans="1:74" ht="7.05" customHeight="1">
      <c r="B12" s="19"/>
      <c r="AR12" s="19"/>
      <c r="BE12" s="489"/>
      <c r="BS12" s="16" t="s">
        <v>16</v>
      </c>
    </row>
    <row r="13" spans="1:74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489"/>
      <c r="BS13" s="16" t="s">
        <v>16</v>
      </c>
    </row>
    <row r="14" spans="1:74" ht="13.2">
      <c r="B14" s="19"/>
      <c r="E14" s="493" t="s">
        <v>29</v>
      </c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26" t="s">
        <v>27</v>
      </c>
      <c r="AN14" s="28" t="s">
        <v>29</v>
      </c>
      <c r="AR14" s="19"/>
      <c r="BE14" s="489"/>
      <c r="BS14" s="16" t="s">
        <v>16</v>
      </c>
    </row>
    <row r="15" spans="1:74" ht="7.05" customHeight="1">
      <c r="B15" s="19"/>
      <c r="AR15" s="19"/>
      <c r="BE15" s="489"/>
      <c r="BS15" s="16" t="s">
        <v>3</v>
      </c>
    </row>
    <row r="16" spans="1:74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489"/>
      <c r="BS16" s="16" t="s">
        <v>3</v>
      </c>
    </row>
    <row r="17" spans="2:71" ht="18.45" customHeight="1">
      <c r="B17" s="19"/>
      <c r="E17" s="24" t="s">
        <v>271</v>
      </c>
      <c r="AK17" s="26" t="s">
        <v>27</v>
      </c>
      <c r="AN17" s="24" t="s">
        <v>1</v>
      </c>
      <c r="AR17" s="19"/>
      <c r="BE17" s="489"/>
      <c r="BS17" s="16" t="s">
        <v>31</v>
      </c>
    </row>
    <row r="18" spans="2:71" ht="7.05" customHeight="1">
      <c r="B18" s="19"/>
      <c r="AR18" s="19"/>
      <c r="BE18" s="489"/>
      <c r="BS18" s="16" t="s">
        <v>6</v>
      </c>
    </row>
    <row r="19" spans="2:71" ht="12" customHeight="1">
      <c r="B19" s="19"/>
      <c r="D19" s="26" t="s">
        <v>32</v>
      </c>
      <c r="AK19" s="26" t="s">
        <v>25</v>
      </c>
      <c r="AN19" s="24" t="s">
        <v>1</v>
      </c>
      <c r="AR19" s="19"/>
      <c r="BE19" s="489"/>
      <c r="BS19" s="16" t="s">
        <v>6</v>
      </c>
    </row>
    <row r="20" spans="2:71" ht="18.45" customHeight="1">
      <c r="B20" s="19"/>
      <c r="E20" s="24"/>
      <c r="AK20" s="26" t="s">
        <v>27</v>
      </c>
      <c r="AN20" s="24" t="s">
        <v>1</v>
      </c>
      <c r="AR20" s="19"/>
      <c r="BE20" s="489"/>
      <c r="BS20" s="16" t="s">
        <v>31</v>
      </c>
    </row>
    <row r="21" spans="2:71" ht="7.05" customHeight="1">
      <c r="B21" s="19"/>
      <c r="AR21" s="19"/>
      <c r="BE21" s="489"/>
    </row>
    <row r="22" spans="2:71" ht="12" customHeight="1">
      <c r="B22" s="19"/>
      <c r="D22" s="26" t="s">
        <v>33</v>
      </c>
      <c r="AR22" s="19"/>
      <c r="BE22" s="489"/>
    </row>
    <row r="23" spans="2:71" ht="71.25" customHeight="1">
      <c r="B23" s="19"/>
      <c r="E23" s="495" t="s">
        <v>34</v>
      </c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R23" s="19"/>
      <c r="BE23" s="489"/>
    </row>
    <row r="24" spans="2:71" ht="7.05" customHeight="1">
      <c r="B24" s="19"/>
      <c r="AR24" s="19"/>
      <c r="BE24" s="489"/>
    </row>
    <row r="25" spans="2:71" ht="7.0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489"/>
    </row>
    <row r="26" spans="2:71" s="1" customFormat="1" ht="25.95" customHeight="1">
      <c r="B26" s="31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96">
        <f>ROUND(AG94,2)</f>
        <v>0</v>
      </c>
      <c r="AL26" s="497"/>
      <c r="AM26" s="497"/>
      <c r="AN26" s="497"/>
      <c r="AO26" s="497"/>
      <c r="AR26" s="31"/>
      <c r="BE26" s="489"/>
    </row>
    <row r="27" spans="2:71" s="1" customFormat="1" ht="7.05" customHeight="1">
      <c r="B27" s="31"/>
      <c r="AR27" s="31"/>
      <c r="BE27" s="489"/>
    </row>
    <row r="28" spans="2:71" s="1" customFormat="1" ht="13.2">
      <c r="B28" s="31"/>
      <c r="L28" s="498" t="s">
        <v>36</v>
      </c>
      <c r="M28" s="498"/>
      <c r="N28" s="498"/>
      <c r="O28" s="498"/>
      <c r="P28" s="498"/>
      <c r="W28" s="498" t="s">
        <v>37</v>
      </c>
      <c r="X28" s="498"/>
      <c r="Y28" s="498"/>
      <c r="Z28" s="498"/>
      <c r="AA28" s="498"/>
      <c r="AB28" s="498"/>
      <c r="AC28" s="498"/>
      <c r="AD28" s="498"/>
      <c r="AE28" s="498"/>
      <c r="AK28" s="498" t="s">
        <v>38</v>
      </c>
      <c r="AL28" s="498"/>
      <c r="AM28" s="498"/>
      <c r="AN28" s="498"/>
      <c r="AO28" s="498"/>
      <c r="AR28" s="31"/>
      <c r="BE28" s="489"/>
    </row>
    <row r="29" spans="2:71" s="2" customFormat="1" ht="14.55" customHeight="1">
      <c r="B29" s="35"/>
      <c r="D29" s="26" t="s">
        <v>39</v>
      </c>
      <c r="F29" s="26" t="s">
        <v>40</v>
      </c>
      <c r="L29" s="483">
        <v>0.21</v>
      </c>
      <c r="M29" s="482"/>
      <c r="N29" s="482"/>
      <c r="O29" s="482"/>
      <c r="P29" s="482"/>
      <c r="W29" s="481">
        <f>AK26</f>
        <v>0</v>
      </c>
      <c r="X29" s="482"/>
      <c r="Y29" s="482"/>
      <c r="Z29" s="482"/>
      <c r="AA29" s="482"/>
      <c r="AB29" s="482"/>
      <c r="AC29" s="482"/>
      <c r="AD29" s="482"/>
      <c r="AE29" s="482"/>
      <c r="AK29" s="481">
        <f>AN94-AG94</f>
        <v>0</v>
      </c>
      <c r="AL29" s="482"/>
      <c r="AM29" s="482"/>
      <c r="AN29" s="482"/>
      <c r="AO29" s="482"/>
      <c r="AR29" s="35"/>
      <c r="BE29" s="490"/>
    </row>
    <row r="30" spans="2:71" s="2" customFormat="1" ht="14.55" customHeight="1">
      <c r="B30" s="35"/>
      <c r="F30" s="26" t="s">
        <v>41</v>
      </c>
      <c r="L30" s="483">
        <v>0.15</v>
      </c>
      <c r="M30" s="482"/>
      <c r="N30" s="482"/>
      <c r="O30" s="482"/>
      <c r="P30" s="482"/>
      <c r="W30" s="481"/>
      <c r="X30" s="482"/>
      <c r="Y30" s="482"/>
      <c r="Z30" s="482"/>
      <c r="AA30" s="482"/>
      <c r="AB30" s="482"/>
      <c r="AC30" s="482"/>
      <c r="AD30" s="482"/>
      <c r="AE30" s="482"/>
      <c r="AK30" s="481"/>
      <c r="AL30" s="482"/>
      <c r="AM30" s="482"/>
      <c r="AN30" s="482"/>
      <c r="AO30" s="482"/>
      <c r="AR30" s="35"/>
      <c r="BE30" s="490"/>
    </row>
    <row r="31" spans="2:71" s="2" customFormat="1" ht="14.55" hidden="1" customHeight="1">
      <c r="B31" s="35"/>
      <c r="F31" s="26" t="s">
        <v>42</v>
      </c>
      <c r="L31" s="483">
        <v>0.21</v>
      </c>
      <c r="M31" s="482"/>
      <c r="N31" s="482"/>
      <c r="O31" s="482"/>
      <c r="P31" s="482"/>
      <c r="W31" s="481" t="e">
        <f>ROUND(BB94, 2)</f>
        <v>#REF!</v>
      </c>
      <c r="X31" s="482"/>
      <c r="Y31" s="482"/>
      <c r="Z31" s="482"/>
      <c r="AA31" s="482"/>
      <c r="AB31" s="482"/>
      <c r="AC31" s="482"/>
      <c r="AD31" s="482"/>
      <c r="AE31" s="482"/>
      <c r="AK31" s="481">
        <v>0</v>
      </c>
      <c r="AL31" s="482"/>
      <c r="AM31" s="482"/>
      <c r="AN31" s="482"/>
      <c r="AO31" s="482"/>
      <c r="AR31" s="35"/>
      <c r="BE31" s="490"/>
    </row>
    <row r="32" spans="2:71" s="2" customFormat="1" ht="14.55" hidden="1" customHeight="1">
      <c r="B32" s="35"/>
      <c r="F32" s="26" t="s">
        <v>43</v>
      </c>
      <c r="L32" s="483">
        <v>0.15</v>
      </c>
      <c r="M32" s="482"/>
      <c r="N32" s="482"/>
      <c r="O32" s="482"/>
      <c r="P32" s="482"/>
      <c r="W32" s="481" t="e">
        <f>ROUND(BC94, 2)</f>
        <v>#REF!</v>
      </c>
      <c r="X32" s="482"/>
      <c r="Y32" s="482"/>
      <c r="Z32" s="482"/>
      <c r="AA32" s="482"/>
      <c r="AB32" s="482"/>
      <c r="AC32" s="482"/>
      <c r="AD32" s="482"/>
      <c r="AE32" s="482"/>
      <c r="AK32" s="481">
        <v>0</v>
      </c>
      <c r="AL32" s="482"/>
      <c r="AM32" s="482"/>
      <c r="AN32" s="482"/>
      <c r="AO32" s="482"/>
      <c r="AR32" s="35"/>
      <c r="BE32" s="490"/>
    </row>
    <row r="33" spans="2:57" s="2" customFormat="1" ht="14.55" hidden="1" customHeight="1">
      <c r="B33" s="35"/>
      <c r="F33" s="26" t="s">
        <v>44</v>
      </c>
      <c r="L33" s="483">
        <v>0</v>
      </c>
      <c r="M33" s="482"/>
      <c r="N33" s="482"/>
      <c r="O33" s="482"/>
      <c r="P33" s="482"/>
      <c r="W33" s="481" t="e">
        <f>ROUND(BD94, 2)</f>
        <v>#REF!</v>
      </c>
      <c r="X33" s="482"/>
      <c r="Y33" s="482"/>
      <c r="Z33" s="482"/>
      <c r="AA33" s="482"/>
      <c r="AB33" s="482"/>
      <c r="AC33" s="482"/>
      <c r="AD33" s="482"/>
      <c r="AE33" s="482"/>
      <c r="AK33" s="481">
        <v>0</v>
      </c>
      <c r="AL33" s="482"/>
      <c r="AM33" s="482"/>
      <c r="AN33" s="482"/>
      <c r="AO33" s="482"/>
      <c r="AR33" s="35"/>
      <c r="BE33" s="490"/>
    </row>
    <row r="34" spans="2:57" s="1" customFormat="1" ht="7.05" customHeight="1">
      <c r="B34" s="31"/>
      <c r="AR34" s="31"/>
      <c r="BE34" s="489"/>
    </row>
    <row r="35" spans="2:57" s="1" customFormat="1" ht="25.95" customHeight="1">
      <c r="B35" s="31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487" t="s">
        <v>47</v>
      </c>
      <c r="Y35" s="485"/>
      <c r="Z35" s="485"/>
      <c r="AA35" s="485"/>
      <c r="AB35" s="485"/>
      <c r="AC35" s="38"/>
      <c r="AD35" s="38"/>
      <c r="AE35" s="38"/>
      <c r="AF35" s="38"/>
      <c r="AG35" s="38"/>
      <c r="AH35" s="38"/>
      <c r="AI35" s="38"/>
      <c r="AJ35" s="38"/>
      <c r="AK35" s="484">
        <f>W29+AK29</f>
        <v>0</v>
      </c>
      <c r="AL35" s="485"/>
      <c r="AM35" s="485"/>
      <c r="AN35" s="485"/>
      <c r="AO35" s="486"/>
      <c r="AP35" s="36"/>
      <c r="AQ35" s="36"/>
      <c r="AR35" s="31"/>
    </row>
    <row r="36" spans="2:57" s="1" customFormat="1" ht="7.05" customHeight="1">
      <c r="B36" s="31"/>
      <c r="AR36" s="31"/>
    </row>
    <row r="37" spans="2:57" s="1" customFormat="1" ht="14.55" customHeight="1">
      <c r="B37" s="31"/>
      <c r="AR37" s="31"/>
    </row>
    <row r="38" spans="2:57" ht="14.55" customHeight="1">
      <c r="B38" s="19"/>
      <c r="AR38" s="19"/>
    </row>
    <row r="39" spans="2:57" ht="14.55" customHeight="1">
      <c r="B39" s="19"/>
      <c r="AR39" s="19"/>
    </row>
    <row r="40" spans="2:57" ht="14.55" customHeight="1">
      <c r="B40" s="19"/>
      <c r="AR40" s="19"/>
    </row>
    <row r="41" spans="2:57" ht="14.55" customHeight="1">
      <c r="B41" s="19"/>
      <c r="AR41" s="19"/>
    </row>
    <row r="42" spans="2:57" ht="14.55" customHeight="1">
      <c r="B42" s="19"/>
      <c r="AR42" s="19"/>
    </row>
    <row r="43" spans="2:57" ht="14.55" customHeight="1">
      <c r="B43" s="19"/>
      <c r="AR43" s="19"/>
    </row>
    <row r="44" spans="2:57" ht="14.55" customHeight="1">
      <c r="B44" s="19"/>
      <c r="AR44" s="19"/>
    </row>
    <row r="45" spans="2:57" ht="14.55" customHeight="1">
      <c r="B45" s="19"/>
      <c r="AR45" s="19"/>
    </row>
    <row r="46" spans="2:57" ht="14.55" customHeight="1">
      <c r="B46" s="19"/>
      <c r="AR46" s="19"/>
    </row>
    <row r="47" spans="2:57" ht="14.55" customHeight="1">
      <c r="B47" s="19"/>
      <c r="AR47" s="19"/>
    </row>
    <row r="48" spans="2:57" ht="14.55" customHeight="1">
      <c r="B48" s="19"/>
      <c r="AR48" s="19"/>
    </row>
    <row r="49" spans="2:44" s="1" customFormat="1" ht="14.55" customHeight="1">
      <c r="B49" s="31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3.2">
      <c r="B60" s="31"/>
      <c r="D60" s="4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50</v>
      </c>
      <c r="AI60" s="33"/>
      <c r="AJ60" s="33"/>
      <c r="AK60" s="33"/>
      <c r="AL60" s="33"/>
      <c r="AM60" s="42" t="s">
        <v>51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3.2">
      <c r="B64" s="31"/>
      <c r="D64" s="40" t="s">
        <v>52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53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3.2">
      <c r="B75" s="31"/>
      <c r="D75" s="42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50</v>
      </c>
      <c r="AI75" s="33"/>
      <c r="AJ75" s="33"/>
      <c r="AK75" s="33"/>
      <c r="AL75" s="33"/>
      <c r="AM75" s="42" t="s">
        <v>51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7.0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7.0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5.05" customHeight="1">
      <c r="B82" s="31"/>
      <c r="C82" s="20" t="s">
        <v>54</v>
      </c>
      <c r="AR82" s="31"/>
    </row>
    <row r="83" spans="1:91" s="1" customFormat="1" ht="7.05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2024_001</v>
      </c>
      <c r="AR84" s="47"/>
    </row>
    <row r="85" spans="1:91" s="4" customFormat="1" ht="37.049999999999997" customHeight="1">
      <c r="B85" s="48"/>
      <c r="C85" s="137" t="s">
        <v>15</v>
      </c>
      <c r="L85" s="503" t="str">
        <f>K6</f>
        <v>Rekonstrukce hotelového fitcentra</v>
      </c>
      <c r="M85" s="504"/>
      <c r="N85" s="504"/>
      <c r="O85" s="504"/>
      <c r="P85" s="504"/>
      <c r="Q85" s="504"/>
      <c r="R85" s="504"/>
      <c r="S85" s="504"/>
      <c r="T85" s="504"/>
      <c r="U85" s="504"/>
      <c r="V85" s="504"/>
      <c r="W85" s="504"/>
      <c r="X85" s="504"/>
      <c r="Y85" s="504"/>
      <c r="Z85" s="504"/>
      <c r="AA85" s="504"/>
      <c r="AB85" s="504"/>
      <c r="AC85" s="504"/>
      <c r="AD85" s="504"/>
      <c r="AE85" s="504"/>
      <c r="AF85" s="504"/>
      <c r="AG85" s="504"/>
      <c r="AH85" s="504"/>
      <c r="AI85" s="504"/>
      <c r="AJ85" s="504"/>
      <c r="AK85" s="504"/>
      <c r="AL85" s="504"/>
      <c r="AM85" s="504"/>
      <c r="AN85" s="504"/>
      <c r="AO85" s="504"/>
      <c r="AR85" s="48"/>
    </row>
    <row r="86" spans="1:91" s="1" customFormat="1" ht="7.05" customHeight="1">
      <c r="B86" s="31"/>
      <c r="AR86" s="31"/>
    </row>
    <row r="87" spans="1:91" s="1" customFormat="1" ht="12" customHeight="1">
      <c r="B87" s="31"/>
      <c r="C87" s="26" t="s">
        <v>20</v>
      </c>
      <c r="L87" s="138" t="str">
        <f>IF(K8="","",K8)</f>
        <v/>
      </c>
      <c r="AI87" s="26" t="s">
        <v>21</v>
      </c>
      <c r="AM87" s="505" t="str">
        <f>IF(AN8= "","",AN8)</f>
        <v/>
      </c>
      <c r="AN87" s="505"/>
      <c r="AR87" s="31"/>
    </row>
    <row r="88" spans="1:91" s="1" customFormat="1" ht="7.05" customHeight="1">
      <c r="B88" s="31"/>
      <c r="AR88" s="31"/>
    </row>
    <row r="89" spans="1:91" s="1" customFormat="1" ht="15.3" customHeight="1">
      <c r="B89" s="31"/>
      <c r="C89" s="26" t="s">
        <v>24</v>
      </c>
      <c r="L89" s="3" t="str">
        <f>IF(E11= "","",E11)</f>
        <v xml:space="preserve"> </v>
      </c>
      <c r="AI89" s="26" t="s">
        <v>30</v>
      </c>
      <c r="AM89" s="506" t="str">
        <f>IF(E17="","",E17)</f>
        <v>ASLB spol. s r.o.</v>
      </c>
      <c r="AN89" s="507"/>
      <c r="AO89" s="507"/>
      <c r="AP89" s="507"/>
      <c r="AR89" s="31"/>
      <c r="AS89" s="510" t="s">
        <v>55</v>
      </c>
      <c r="AT89" s="511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1" customFormat="1" ht="13.2">
      <c r="B90" s="31"/>
      <c r="C90" s="26" t="s">
        <v>28</v>
      </c>
      <c r="L90" s="3" t="str">
        <f>IF(E14= "Vyplň údaj","",E14)</f>
        <v/>
      </c>
      <c r="AI90" s="26" t="s">
        <v>32</v>
      </c>
      <c r="AM90" s="514" t="str">
        <f>IF(E20="","",E20)</f>
        <v/>
      </c>
      <c r="AN90" s="515"/>
      <c r="AO90" s="515"/>
      <c r="AP90" s="515"/>
      <c r="AR90" s="31"/>
      <c r="AS90" s="512"/>
      <c r="AT90" s="513"/>
      <c r="BD90" s="52"/>
    </row>
    <row r="91" spans="1:91" s="1" customFormat="1" ht="10.95" customHeight="1">
      <c r="B91" s="31"/>
      <c r="AR91" s="31"/>
      <c r="AS91" s="512"/>
      <c r="AT91" s="513"/>
      <c r="BD91" s="52"/>
    </row>
    <row r="92" spans="1:91" s="1" customFormat="1" ht="29.25" customHeight="1">
      <c r="B92" s="31"/>
      <c r="C92" s="516" t="s">
        <v>56</v>
      </c>
      <c r="D92" s="517"/>
      <c r="E92" s="517"/>
      <c r="F92" s="517"/>
      <c r="G92" s="517"/>
      <c r="H92" s="53"/>
      <c r="I92" s="519" t="s">
        <v>57</v>
      </c>
      <c r="J92" s="517"/>
      <c r="K92" s="517"/>
      <c r="L92" s="517"/>
      <c r="M92" s="517"/>
      <c r="N92" s="517"/>
      <c r="O92" s="517"/>
      <c r="P92" s="517"/>
      <c r="Q92" s="517"/>
      <c r="R92" s="517"/>
      <c r="S92" s="517"/>
      <c r="T92" s="517"/>
      <c r="U92" s="517"/>
      <c r="V92" s="517"/>
      <c r="W92" s="517"/>
      <c r="X92" s="517"/>
      <c r="Y92" s="517"/>
      <c r="Z92" s="517"/>
      <c r="AA92" s="517"/>
      <c r="AB92" s="517"/>
      <c r="AC92" s="517"/>
      <c r="AD92" s="517"/>
      <c r="AE92" s="517"/>
      <c r="AF92" s="517"/>
      <c r="AG92" s="518" t="s">
        <v>58</v>
      </c>
      <c r="AH92" s="517"/>
      <c r="AI92" s="517"/>
      <c r="AJ92" s="517"/>
      <c r="AK92" s="517"/>
      <c r="AL92" s="517"/>
      <c r="AM92" s="517"/>
      <c r="AN92" s="519" t="s">
        <v>59</v>
      </c>
      <c r="AO92" s="517"/>
      <c r="AP92" s="520"/>
      <c r="AQ92" s="54" t="s">
        <v>60</v>
      </c>
      <c r="AR92" s="31"/>
      <c r="AS92" s="55" t="s">
        <v>61</v>
      </c>
      <c r="AT92" s="56" t="s">
        <v>62</v>
      </c>
      <c r="AU92" s="56" t="s">
        <v>63</v>
      </c>
      <c r="AV92" s="56" t="s">
        <v>64</v>
      </c>
      <c r="AW92" s="56" t="s">
        <v>65</v>
      </c>
      <c r="AX92" s="56" t="s">
        <v>66</v>
      </c>
      <c r="AY92" s="56" t="s">
        <v>67</v>
      </c>
      <c r="AZ92" s="56" t="s">
        <v>68</v>
      </c>
      <c r="BA92" s="56" t="s">
        <v>69</v>
      </c>
      <c r="BB92" s="56" t="s">
        <v>70</v>
      </c>
      <c r="BC92" s="56" t="s">
        <v>71</v>
      </c>
      <c r="BD92" s="57" t="s">
        <v>72</v>
      </c>
    </row>
    <row r="93" spans="1:91" s="1" customFormat="1" ht="10.95" customHeight="1">
      <c r="B93" s="31"/>
      <c r="AR93" s="31"/>
      <c r="AS93" s="58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5" customFormat="1" ht="32.549999999999997" customHeight="1">
      <c r="B94" s="59"/>
      <c r="C94" s="60" t="s">
        <v>73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508">
        <f>SUM(AG95:AM99)</f>
        <v>0</v>
      </c>
      <c r="AH94" s="508"/>
      <c r="AI94" s="508"/>
      <c r="AJ94" s="508"/>
      <c r="AK94" s="508"/>
      <c r="AL94" s="508"/>
      <c r="AM94" s="508"/>
      <c r="AN94" s="509">
        <f>SUM(AN95:AP99)</f>
        <v>0</v>
      </c>
      <c r="AO94" s="509"/>
      <c r="AP94" s="509"/>
      <c r="AQ94" s="62" t="s">
        <v>1</v>
      </c>
      <c r="AR94" s="59"/>
      <c r="AS94" s="63">
        <f>ROUND(SUM(AS95:AS99),2)</f>
        <v>0</v>
      </c>
      <c r="AT94" s="64" t="e">
        <f t="shared" ref="AT94:AT98" si="0">ROUND(SUM(AV94:AW94),2)</f>
        <v>#REF!</v>
      </c>
      <c r="AU94" s="65" t="e">
        <f>ROUND(SUM(AU95:AU99),5)</f>
        <v>#REF!</v>
      </c>
      <c r="AV94" s="64" t="e">
        <f>ROUND(AZ94*L29,2)</f>
        <v>#REF!</v>
      </c>
      <c r="AW94" s="64" t="e">
        <f>ROUND(BA94*L30,2)</f>
        <v>#REF!</v>
      </c>
      <c r="AX94" s="64" t="e">
        <f>ROUND(BB94*L29,2)</f>
        <v>#REF!</v>
      </c>
      <c r="AY94" s="64" t="e">
        <f>ROUND(BC94*L30,2)</f>
        <v>#REF!</v>
      </c>
      <c r="AZ94" s="64" t="e">
        <f>ROUND(SUM(AZ95:AZ99),2)</f>
        <v>#REF!</v>
      </c>
      <c r="BA94" s="64" t="e">
        <f>ROUND(SUM(BA95:BA99),2)</f>
        <v>#REF!</v>
      </c>
      <c r="BB94" s="64" t="e">
        <f>ROUND(SUM(BB95:BB99),2)</f>
        <v>#REF!</v>
      </c>
      <c r="BC94" s="64" t="e">
        <f>ROUND(SUM(BC95:BC99),2)</f>
        <v>#REF!</v>
      </c>
      <c r="BD94" s="66" t="e">
        <f>ROUND(SUM(BD95:BD99),2)</f>
        <v>#REF!</v>
      </c>
      <c r="BS94" s="67" t="s">
        <v>74</v>
      </c>
      <c r="BT94" s="67" t="s">
        <v>75</v>
      </c>
      <c r="BU94" s="68" t="s">
        <v>76</v>
      </c>
      <c r="BV94" s="67" t="s">
        <v>77</v>
      </c>
      <c r="BW94" s="67" t="s">
        <v>4</v>
      </c>
      <c r="BX94" s="67" t="s">
        <v>78</v>
      </c>
      <c r="CL94" s="67" t="s">
        <v>1</v>
      </c>
    </row>
    <row r="95" spans="1:91" s="6" customFormat="1" ht="16.5" customHeight="1">
      <c r="A95" s="69"/>
      <c r="B95" s="70"/>
      <c r="C95" s="140"/>
      <c r="D95" s="501" t="s">
        <v>227</v>
      </c>
      <c r="E95" s="502"/>
      <c r="F95" s="502"/>
      <c r="G95" s="502"/>
      <c r="H95" s="502"/>
      <c r="I95" s="141"/>
      <c r="J95" s="501" t="s">
        <v>226</v>
      </c>
      <c r="K95" s="502"/>
      <c r="L95" s="502"/>
      <c r="M95" s="502"/>
      <c r="N95" s="502"/>
      <c r="O95" s="502"/>
      <c r="P95" s="502"/>
      <c r="Q95" s="502"/>
      <c r="R95" s="502"/>
      <c r="S95" s="502"/>
      <c r="T95" s="502"/>
      <c r="U95" s="502"/>
      <c r="V95" s="502"/>
      <c r="W95" s="502"/>
      <c r="X95" s="502"/>
      <c r="Y95" s="502"/>
      <c r="Z95" s="502"/>
      <c r="AA95" s="502"/>
      <c r="AB95" s="502"/>
      <c r="AC95" s="502"/>
      <c r="AD95" s="502"/>
      <c r="AE95" s="502"/>
      <c r="AF95" s="502"/>
      <c r="AG95" s="499">
        <f>'SO001-ASŘ'!J30</f>
        <v>0</v>
      </c>
      <c r="AH95" s="500"/>
      <c r="AI95" s="500"/>
      <c r="AJ95" s="500"/>
      <c r="AK95" s="500"/>
      <c r="AL95" s="500"/>
      <c r="AM95" s="500"/>
      <c r="AN95" s="499">
        <f t="shared" ref="AN95" si="1">SUM(AG95,AT95)</f>
        <v>0</v>
      </c>
      <c r="AO95" s="500"/>
      <c r="AP95" s="500"/>
      <c r="AQ95" s="71" t="s">
        <v>79</v>
      </c>
      <c r="AR95" s="70"/>
      <c r="AS95" s="72">
        <v>0</v>
      </c>
      <c r="AT95" s="73">
        <f t="shared" si="0"/>
        <v>0</v>
      </c>
      <c r="AU95" s="74" t="e">
        <f>'SO001-ASŘ'!P129</f>
        <v>#REF!</v>
      </c>
      <c r="AV95" s="73">
        <f>'SO001-ASŘ'!J33</f>
        <v>0</v>
      </c>
      <c r="AW95" s="73">
        <f>'SO001-ASŘ'!J34</f>
        <v>0</v>
      </c>
      <c r="AX95" s="73">
        <f>'SO001-ASŘ'!J35</f>
        <v>0</v>
      </c>
      <c r="AY95" s="73">
        <f>'SO001-ASŘ'!J36</f>
        <v>0</v>
      </c>
      <c r="AZ95" s="73">
        <f>'SO001-ASŘ'!F33</f>
        <v>0</v>
      </c>
      <c r="BA95" s="73">
        <f>'SO001-ASŘ'!F34</f>
        <v>0</v>
      </c>
      <c r="BB95" s="73">
        <f>'SO001-ASŘ'!F35</f>
        <v>0</v>
      </c>
      <c r="BC95" s="73">
        <f>'SO001-ASŘ'!F36</f>
        <v>0</v>
      </c>
      <c r="BD95" s="75">
        <f>'SO001-ASŘ'!F37</f>
        <v>0</v>
      </c>
      <c r="BT95" s="76" t="s">
        <v>19</v>
      </c>
      <c r="BV95" s="76" t="s">
        <v>77</v>
      </c>
      <c r="BW95" s="76" t="s">
        <v>80</v>
      </c>
      <c r="BX95" s="76" t="s">
        <v>4</v>
      </c>
      <c r="CL95" s="76" t="s">
        <v>1</v>
      </c>
      <c r="CM95" s="76" t="s">
        <v>81</v>
      </c>
    </row>
    <row r="96" spans="1:91" s="6" customFormat="1" ht="16.5" customHeight="1">
      <c r="A96" s="69"/>
      <c r="B96" s="70"/>
      <c r="C96" s="140"/>
      <c r="D96" s="501" t="s">
        <v>230</v>
      </c>
      <c r="E96" s="502"/>
      <c r="F96" s="502"/>
      <c r="G96" s="502"/>
      <c r="H96" s="502"/>
      <c r="I96" s="141"/>
      <c r="J96" s="501" t="s">
        <v>233</v>
      </c>
      <c r="K96" s="502"/>
      <c r="L96" s="502"/>
      <c r="M96" s="502"/>
      <c r="N96" s="502"/>
      <c r="O96" s="502"/>
      <c r="P96" s="502"/>
      <c r="Q96" s="502"/>
      <c r="R96" s="502"/>
      <c r="S96" s="502"/>
      <c r="T96" s="502"/>
      <c r="U96" s="502"/>
      <c r="V96" s="502"/>
      <c r="W96" s="502"/>
      <c r="X96" s="502"/>
      <c r="Y96" s="502"/>
      <c r="Z96" s="502"/>
      <c r="AA96" s="502"/>
      <c r="AB96" s="502"/>
      <c r="AC96" s="502"/>
      <c r="AD96" s="502"/>
      <c r="AE96" s="502"/>
      <c r="AF96" s="502"/>
      <c r="AG96" s="499">
        <f>'SO001.1-ZTI'!J30</f>
        <v>0</v>
      </c>
      <c r="AH96" s="500"/>
      <c r="AI96" s="500"/>
      <c r="AJ96" s="500"/>
      <c r="AK96" s="500"/>
      <c r="AL96" s="500"/>
      <c r="AM96" s="500"/>
      <c r="AN96" s="499">
        <f>'SO001.1-ZTI'!J39</f>
        <v>0</v>
      </c>
      <c r="AO96" s="500"/>
      <c r="AP96" s="500"/>
      <c r="AQ96" s="71" t="s">
        <v>79</v>
      </c>
      <c r="AR96" s="70"/>
      <c r="AS96" s="72">
        <v>0</v>
      </c>
      <c r="AT96" s="73" t="e">
        <f t="shared" si="0"/>
        <v>#REF!</v>
      </c>
      <c r="AU96" s="74" t="e">
        <f>#REF!</f>
        <v>#REF!</v>
      </c>
      <c r="AV96" s="73" t="e">
        <f>#REF!</f>
        <v>#REF!</v>
      </c>
      <c r="AW96" s="73" t="e">
        <f>#REF!</f>
        <v>#REF!</v>
      </c>
      <c r="AX96" s="73" t="e">
        <f>#REF!</f>
        <v>#REF!</v>
      </c>
      <c r="AY96" s="73" t="e">
        <f>#REF!</f>
        <v>#REF!</v>
      </c>
      <c r="AZ96" s="73" t="e">
        <f>#REF!</f>
        <v>#REF!</v>
      </c>
      <c r="BA96" s="73" t="e">
        <f>#REF!</f>
        <v>#REF!</v>
      </c>
      <c r="BB96" s="73" t="e">
        <f>#REF!</f>
        <v>#REF!</v>
      </c>
      <c r="BC96" s="73" t="e">
        <f>#REF!</f>
        <v>#REF!</v>
      </c>
      <c r="BD96" s="75" t="e">
        <f>#REF!</f>
        <v>#REF!</v>
      </c>
      <c r="BT96" s="76" t="s">
        <v>19</v>
      </c>
      <c r="BV96" s="76" t="s">
        <v>77</v>
      </c>
      <c r="BW96" s="76" t="s">
        <v>82</v>
      </c>
      <c r="BX96" s="76" t="s">
        <v>4</v>
      </c>
      <c r="CL96" s="76" t="s">
        <v>1</v>
      </c>
      <c r="CM96" s="76" t="s">
        <v>81</v>
      </c>
    </row>
    <row r="97" spans="1:91" s="6" customFormat="1" ht="16.5" customHeight="1">
      <c r="A97" s="69"/>
      <c r="B97" s="70"/>
      <c r="C97" s="140"/>
      <c r="D97" s="501" t="s">
        <v>231</v>
      </c>
      <c r="E97" s="502"/>
      <c r="F97" s="502"/>
      <c r="G97" s="502"/>
      <c r="H97" s="502"/>
      <c r="I97" s="141"/>
      <c r="J97" s="501" t="s">
        <v>238</v>
      </c>
      <c r="K97" s="502"/>
      <c r="L97" s="502"/>
      <c r="M97" s="502"/>
      <c r="N97" s="502"/>
      <c r="O97" s="502"/>
      <c r="P97" s="502"/>
      <c r="Q97" s="502"/>
      <c r="R97" s="502"/>
      <c r="S97" s="502"/>
      <c r="T97" s="502"/>
      <c r="U97" s="502"/>
      <c r="V97" s="502"/>
      <c r="W97" s="502"/>
      <c r="X97" s="502"/>
      <c r="Y97" s="502"/>
      <c r="Z97" s="502"/>
      <c r="AA97" s="502"/>
      <c r="AB97" s="502"/>
      <c r="AC97" s="502"/>
      <c r="AD97" s="502"/>
      <c r="AE97" s="502"/>
      <c r="AF97" s="502"/>
      <c r="AG97" s="499">
        <f>'SO001.2 ÚT'!J30</f>
        <v>0</v>
      </c>
      <c r="AH97" s="500"/>
      <c r="AI97" s="500"/>
      <c r="AJ97" s="500"/>
      <c r="AK97" s="500"/>
      <c r="AL97" s="500"/>
      <c r="AM97" s="500"/>
      <c r="AN97" s="499">
        <f>'SO001.2 ÚT'!J39</f>
        <v>0</v>
      </c>
      <c r="AO97" s="500"/>
      <c r="AP97" s="500"/>
      <c r="AQ97" s="71" t="s">
        <v>79</v>
      </c>
      <c r="AR97" s="70"/>
      <c r="AS97" s="72">
        <v>0</v>
      </c>
      <c r="AT97" s="73" t="e">
        <f t="shared" si="0"/>
        <v>#REF!</v>
      </c>
      <c r="AU97" s="74" t="e">
        <f>#REF!</f>
        <v>#REF!</v>
      </c>
      <c r="AV97" s="73" t="e">
        <f>#REF!</f>
        <v>#REF!</v>
      </c>
      <c r="AW97" s="73" t="e">
        <f>#REF!</f>
        <v>#REF!</v>
      </c>
      <c r="AX97" s="73" t="e">
        <f>#REF!</f>
        <v>#REF!</v>
      </c>
      <c r="AY97" s="73" t="e">
        <f>#REF!</f>
        <v>#REF!</v>
      </c>
      <c r="AZ97" s="73" t="e">
        <f>#REF!</f>
        <v>#REF!</v>
      </c>
      <c r="BA97" s="73" t="e">
        <f>#REF!</f>
        <v>#REF!</v>
      </c>
      <c r="BB97" s="73" t="e">
        <f>#REF!</f>
        <v>#REF!</v>
      </c>
      <c r="BC97" s="73" t="e">
        <f>#REF!</f>
        <v>#REF!</v>
      </c>
      <c r="BD97" s="75" t="e">
        <f>#REF!</f>
        <v>#REF!</v>
      </c>
      <c r="BT97" s="76" t="s">
        <v>19</v>
      </c>
      <c r="BV97" s="76" t="s">
        <v>77</v>
      </c>
      <c r="BW97" s="76" t="s">
        <v>84</v>
      </c>
      <c r="BX97" s="76" t="s">
        <v>4</v>
      </c>
      <c r="CL97" s="76" t="s">
        <v>1</v>
      </c>
      <c r="CM97" s="76" t="s">
        <v>81</v>
      </c>
    </row>
    <row r="98" spans="1:91" s="6" customFormat="1" ht="16.5" customHeight="1">
      <c r="A98" s="69"/>
      <c r="B98" s="70"/>
      <c r="C98" s="140"/>
      <c r="D98" s="501" t="s">
        <v>232</v>
      </c>
      <c r="E98" s="502"/>
      <c r="F98" s="502"/>
      <c r="G98" s="502"/>
      <c r="H98" s="502"/>
      <c r="I98" s="141"/>
      <c r="J98" s="501" t="s">
        <v>199</v>
      </c>
      <c r="K98" s="502"/>
      <c r="L98" s="502"/>
      <c r="M98" s="502"/>
      <c r="N98" s="502"/>
      <c r="O98" s="502"/>
      <c r="P98" s="502"/>
      <c r="Q98" s="502"/>
      <c r="R98" s="502"/>
      <c r="S98" s="502"/>
      <c r="T98" s="502"/>
      <c r="U98" s="502"/>
      <c r="V98" s="502"/>
      <c r="W98" s="502"/>
      <c r="X98" s="502"/>
      <c r="Y98" s="502"/>
      <c r="Z98" s="502"/>
      <c r="AA98" s="502"/>
      <c r="AB98" s="502"/>
      <c r="AC98" s="502"/>
      <c r="AD98" s="502"/>
      <c r="AE98" s="502"/>
      <c r="AF98" s="502"/>
      <c r="AG98" s="499">
        <f>'SO001.3-VZT'!J30</f>
        <v>0</v>
      </c>
      <c r="AH98" s="500"/>
      <c r="AI98" s="500"/>
      <c r="AJ98" s="500"/>
      <c r="AK98" s="500"/>
      <c r="AL98" s="500"/>
      <c r="AM98" s="500"/>
      <c r="AN98" s="499">
        <f>'SO001.3-VZT'!J39</f>
        <v>0</v>
      </c>
      <c r="AO98" s="500"/>
      <c r="AP98" s="500"/>
      <c r="AQ98" s="71" t="s">
        <v>79</v>
      </c>
      <c r="AR98" s="70"/>
      <c r="AS98" s="72">
        <v>0</v>
      </c>
      <c r="AT98" s="73" t="e">
        <f t="shared" si="0"/>
        <v>#REF!</v>
      </c>
      <c r="AU98" s="74" t="e">
        <f>#REF!</f>
        <v>#REF!</v>
      </c>
      <c r="AV98" s="73" t="e">
        <f>#REF!</f>
        <v>#REF!</v>
      </c>
      <c r="AW98" s="73" t="e">
        <f>#REF!</f>
        <v>#REF!</v>
      </c>
      <c r="AX98" s="73" t="e">
        <f>#REF!</f>
        <v>#REF!</v>
      </c>
      <c r="AY98" s="73" t="e">
        <f>#REF!</f>
        <v>#REF!</v>
      </c>
      <c r="AZ98" s="73" t="e">
        <f>#REF!</f>
        <v>#REF!</v>
      </c>
      <c r="BA98" s="73" t="e">
        <f>#REF!</f>
        <v>#REF!</v>
      </c>
      <c r="BB98" s="73" t="e">
        <f>#REF!</f>
        <v>#REF!</v>
      </c>
      <c r="BC98" s="73" t="e">
        <f>#REF!</f>
        <v>#REF!</v>
      </c>
      <c r="BD98" s="75" t="e">
        <f>#REF!</f>
        <v>#REF!</v>
      </c>
      <c r="BT98" s="76" t="s">
        <v>19</v>
      </c>
      <c r="BV98" s="76" t="s">
        <v>77</v>
      </c>
      <c r="BW98" s="76" t="s">
        <v>86</v>
      </c>
      <c r="BX98" s="76" t="s">
        <v>4</v>
      </c>
      <c r="CL98" s="76" t="s">
        <v>1</v>
      </c>
      <c r="CM98" s="76" t="s">
        <v>81</v>
      </c>
    </row>
    <row r="99" spans="1:91" s="6" customFormat="1" ht="16.5" customHeight="1">
      <c r="A99" s="69"/>
      <c r="B99" s="70"/>
      <c r="C99" s="140"/>
      <c r="D99" s="501" t="s">
        <v>248</v>
      </c>
      <c r="E99" s="502"/>
      <c r="F99" s="502"/>
      <c r="G99" s="502"/>
      <c r="H99" s="502"/>
      <c r="I99" s="141"/>
      <c r="J99" s="501" t="s">
        <v>249</v>
      </c>
      <c r="K99" s="502"/>
      <c r="L99" s="502"/>
      <c r="M99" s="502"/>
      <c r="N99" s="502"/>
      <c r="O99" s="502"/>
      <c r="P99" s="502"/>
      <c r="Q99" s="502"/>
      <c r="R99" s="502"/>
      <c r="S99" s="502"/>
      <c r="T99" s="502"/>
      <c r="U99" s="502"/>
      <c r="V99" s="502"/>
      <c r="W99" s="502"/>
      <c r="X99" s="502"/>
      <c r="Y99" s="502"/>
      <c r="Z99" s="502"/>
      <c r="AA99" s="502"/>
      <c r="AB99" s="502"/>
      <c r="AC99" s="502"/>
      <c r="AD99" s="502"/>
      <c r="AE99" s="502"/>
      <c r="AF99" s="502"/>
      <c r="AG99" s="499">
        <f>'SO001.4-EI'!J30</f>
        <v>0</v>
      </c>
      <c r="AH99" s="500"/>
      <c r="AI99" s="500"/>
      <c r="AJ99" s="500"/>
      <c r="AK99" s="500"/>
      <c r="AL99" s="500"/>
      <c r="AM99" s="500"/>
      <c r="AN99" s="499">
        <f>'SO001.4-EI'!J39</f>
        <v>0</v>
      </c>
      <c r="AO99" s="500"/>
      <c r="AP99" s="500"/>
      <c r="AQ99" s="71" t="s">
        <v>79</v>
      </c>
      <c r="AR99" s="70"/>
      <c r="AS99" s="72">
        <v>0</v>
      </c>
      <c r="AT99" s="73" t="e">
        <f t="shared" ref="AT99" si="2">ROUND(SUM(AV99:AW99),2)</f>
        <v>#REF!</v>
      </c>
      <c r="AU99" s="74" t="e">
        <f>#REF!</f>
        <v>#REF!</v>
      </c>
      <c r="AV99" s="73" t="e">
        <f>#REF!</f>
        <v>#REF!</v>
      </c>
      <c r="AW99" s="73" t="e">
        <f>#REF!</f>
        <v>#REF!</v>
      </c>
      <c r="AX99" s="73" t="e">
        <f>#REF!</f>
        <v>#REF!</v>
      </c>
      <c r="AY99" s="73" t="e">
        <f>#REF!</f>
        <v>#REF!</v>
      </c>
      <c r="AZ99" s="73" t="e">
        <f>#REF!</f>
        <v>#REF!</v>
      </c>
      <c r="BA99" s="73" t="e">
        <f>#REF!</f>
        <v>#REF!</v>
      </c>
      <c r="BB99" s="73" t="e">
        <f>#REF!</f>
        <v>#REF!</v>
      </c>
      <c r="BC99" s="73" t="e">
        <f>#REF!</f>
        <v>#REF!</v>
      </c>
      <c r="BD99" s="75" t="e">
        <f>#REF!</f>
        <v>#REF!</v>
      </c>
      <c r="BT99" s="76" t="s">
        <v>19</v>
      </c>
      <c r="BV99" s="76" t="s">
        <v>77</v>
      </c>
      <c r="BW99" s="76" t="s">
        <v>86</v>
      </c>
      <c r="BX99" s="76" t="s">
        <v>4</v>
      </c>
      <c r="CL99" s="76" t="s">
        <v>1</v>
      </c>
      <c r="CM99" s="76" t="s">
        <v>81</v>
      </c>
    </row>
    <row r="100" spans="1:91" s="1" customFormat="1" ht="7.0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31"/>
    </row>
  </sheetData>
  <mergeCells count="58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G99:AM99"/>
    <mergeCell ref="AN99:AP99"/>
    <mergeCell ref="D99:H99"/>
    <mergeCell ref="J99:AF99"/>
    <mergeCell ref="AK30:AO30"/>
    <mergeCell ref="L30:P30"/>
    <mergeCell ref="W30:AE30"/>
    <mergeCell ref="L31:P31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pageMargins left="0.39370078740157483" right="0.39370078740157483" top="0.39370078740157483" bottom="0.39370078740157483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M373"/>
  <sheetViews>
    <sheetView showGridLines="0" zoomScaleNormal="100" workbookViewId="0">
      <selection activeCell="J127" sqref="J127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6" customWidth="1"/>
    <col min="5" max="5" width="17.140625" customWidth="1"/>
    <col min="6" max="6" width="50.7109375" customWidth="1"/>
    <col min="7" max="7" width="7.42578125" customWidth="1"/>
    <col min="8" max="8" width="14" customWidth="1"/>
    <col min="9" max="9" width="15.7109375" customWidth="1"/>
    <col min="10" max="10" width="22.28515625" customWidth="1"/>
    <col min="11" max="11" width="26.42578125" hidden="1" customWidth="1"/>
    <col min="12" max="12" width="9.28515625" customWidth="1"/>
    <col min="13" max="13" width="10.71093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>
      <c r="L2" s="479" t="s">
        <v>5</v>
      </c>
      <c r="M2" s="480"/>
      <c r="N2" s="480"/>
      <c r="O2" s="480"/>
      <c r="P2" s="480"/>
      <c r="Q2" s="480"/>
      <c r="R2" s="480"/>
      <c r="S2" s="480"/>
      <c r="T2" s="480"/>
      <c r="U2" s="480"/>
      <c r="V2" s="480"/>
      <c r="AT2" s="16" t="s">
        <v>80</v>
      </c>
    </row>
    <row r="3" spans="2:46">
      <c r="B3" s="17"/>
      <c r="C3" s="18"/>
      <c r="D3" s="18"/>
      <c r="E3" s="18"/>
      <c r="F3" s="18"/>
      <c r="G3" s="18"/>
      <c r="H3" s="18"/>
      <c r="I3" s="18"/>
      <c r="J3" s="18"/>
      <c r="K3" s="18"/>
      <c r="AT3" s="16" t="s">
        <v>81</v>
      </c>
    </row>
    <row r="4" spans="2:46" ht="17.399999999999999">
      <c r="B4" s="19"/>
      <c r="D4" s="20" t="s">
        <v>90</v>
      </c>
      <c r="M4" s="77" t="s">
        <v>10</v>
      </c>
      <c r="AT4" s="16" t="s">
        <v>3</v>
      </c>
    </row>
    <row r="5" spans="2:46">
      <c r="B5" s="19"/>
    </row>
    <row r="6" spans="2:46" ht="13.2">
      <c r="B6" s="19"/>
      <c r="D6" s="26" t="s">
        <v>15</v>
      </c>
    </row>
    <row r="7" spans="2:46" ht="13.2">
      <c r="B7" s="19"/>
      <c r="E7" s="522" t="str">
        <f>'Rekapitulace stavby'!K6</f>
        <v>Rekonstrukce hotelového fitcentra</v>
      </c>
      <c r="F7" s="523"/>
      <c r="G7" s="523"/>
      <c r="H7" s="523"/>
    </row>
    <row r="8" spans="2:46" s="1" customFormat="1" ht="13.2">
      <c r="B8" s="31"/>
      <c r="D8" s="26" t="s">
        <v>91</v>
      </c>
    </row>
    <row r="9" spans="2:46" s="1" customFormat="1" ht="12.45" customHeight="1">
      <c r="B9" s="31"/>
      <c r="E9" s="524" t="s">
        <v>228</v>
      </c>
      <c r="F9" s="521"/>
      <c r="G9" s="521"/>
      <c r="H9" s="521"/>
    </row>
    <row r="10" spans="2:46" s="1" customFormat="1">
      <c r="B10" s="31"/>
    </row>
    <row r="11" spans="2:46" s="1" customFormat="1" ht="13.2">
      <c r="B11" s="31"/>
      <c r="D11" s="26" t="s">
        <v>17</v>
      </c>
      <c r="F11" s="24" t="s">
        <v>1</v>
      </c>
      <c r="I11" s="26" t="s">
        <v>18</v>
      </c>
      <c r="J11" s="24" t="s">
        <v>1</v>
      </c>
    </row>
    <row r="12" spans="2:46" s="1" customFormat="1" ht="13.2">
      <c r="B12" s="31"/>
      <c r="D12" s="26" t="s">
        <v>20</v>
      </c>
      <c r="F12" s="130"/>
      <c r="I12" s="26" t="s">
        <v>21</v>
      </c>
      <c r="J12" s="49"/>
    </row>
    <row r="13" spans="2:46" s="1" customFormat="1">
      <c r="B13" s="31"/>
    </row>
    <row r="14" spans="2:46" s="1" customFormat="1" ht="13.2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</row>
    <row r="15" spans="2:46" s="1" customFormat="1" ht="13.2">
      <c r="B15" s="31"/>
      <c r="E15" s="24" t="str">
        <f>IF('Rekapitulace stavby'!E11="","",'Rekapitulace stavby'!E11)</f>
        <v xml:space="preserve"> </v>
      </c>
      <c r="I15" s="26" t="s">
        <v>27</v>
      </c>
      <c r="J15" s="24" t="str">
        <f>IF('Rekapitulace stavby'!AN11="","",'Rekapitulace stavby'!AN11)</f>
        <v/>
      </c>
    </row>
    <row r="16" spans="2:46" s="1" customFormat="1">
      <c r="B16" s="31"/>
    </row>
    <row r="17" spans="2:11" s="1" customFormat="1" ht="13.2">
      <c r="B17" s="31"/>
      <c r="D17" s="26" t="s">
        <v>28</v>
      </c>
      <c r="I17" s="26" t="s">
        <v>25</v>
      </c>
      <c r="J17" s="27" t="str">
        <f>'Rekapitulace stavby'!AN13</f>
        <v>Vyplň údaj</v>
      </c>
    </row>
    <row r="18" spans="2:11" s="1" customFormat="1" ht="13.2">
      <c r="B18" s="31"/>
      <c r="E18" s="525" t="str">
        <f>'Rekapitulace stavby'!E14</f>
        <v>Vyplň údaj</v>
      </c>
      <c r="F18" s="491"/>
      <c r="G18" s="491"/>
      <c r="H18" s="491"/>
      <c r="I18" s="26" t="s">
        <v>27</v>
      </c>
      <c r="J18" s="27" t="str">
        <f>'Rekapitulace stavby'!AN14</f>
        <v>Vyplň údaj</v>
      </c>
    </row>
    <row r="19" spans="2:11" s="1" customFormat="1">
      <c r="B19" s="31"/>
    </row>
    <row r="20" spans="2:11" s="1" customFormat="1" ht="13.2">
      <c r="B20" s="31"/>
      <c r="D20" s="26" t="s">
        <v>30</v>
      </c>
      <c r="I20" s="26" t="s">
        <v>25</v>
      </c>
      <c r="J20" s="24" t="s">
        <v>1</v>
      </c>
    </row>
    <row r="21" spans="2:11" s="1" customFormat="1" ht="13.2">
      <c r="B21" s="31"/>
      <c r="E21" s="24"/>
      <c r="I21" s="26" t="s">
        <v>27</v>
      </c>
      <c r="J21" s="24" t="s">
        <v>1</v>
      </c>
    </row>
    <row r="22" spans="2:11" s="1" customFormat="1">
      <c r="B22" s="31"/>
    </row>
    <row r="23" spans="2:11" s="1" customFormat="1" ht="13.2">
      <c r="B23" s="31"/>
      <c r="D23" s="26" t="s">
        <v>32</v>
      </c>
      <c r="I23" s="26" t="s">
        <v>25</v>
      </c>
      <c r="J23" s="24" t="s">
        <v>1</v>
      </c>
    </row>
    <row r="24" spans="2:11" s="1" customFormat="1" ht="13.2">
      <c r="B24" s="31"/>
      <c r="E24" s="24"/>
      <c r="I24" s="26" t="s">
        <v>27</v>
      </c>
      <c r="J24" s="24" t="s">
        <v>1</v>
      </c>
    </row>
    <row r="25" spans="2:11" s="1" customFormat="1">
      <c r="B25" s="31"/>
    </row>
    <row r="26" spans="2:11" s="1" customFormat="1" ht="13.2">
      <c r="B26" s="31"/>
      <c r="D26" s="26" t="s">
        <v>33</v>
      </c>
    </row>
    <row r="27" spans="2:11" s="7" customFormat="1" ht="13.2">
      <c r="B27" s="78"/>
      <c r="E27" s="495" t="s">
        <v>1</v>
      </c>
      <c r="F27" s="495"/>
      <c r="G27" s="495"/>
      <c r="H27" s="495"/>
    </row>
    <row r="28" spans="2:11" s="1" customFormat="1" ht="15.6">
      <c r="B28" s="31"/>
      <c r="F28" s="79" t="s">
        <v>440</v>
      </c>
      <c r="J28" s="61">
        <f>J129*0.08</f>
        <v>0</v>
      </c>
    </row>
    <row r="29" spans="2:11" s="1" customFormat="1">
      <c r="B29" s="31"/>
      <c r="D29" s="50"/>
      <c r="E29" s="50"/>
      <c r="F29" s="50"/>
      <c r="G29" s="50"/>
      <c r="H29" s="50"/>
      <c r="I29" s="50"/>
      <c r="J29" s="50"/>
      <c r="K29" s="50"/>
    </row>
    <row r="30" spans="2:11" s="1" customFormat="1" ht="15.6">
      <c r="B30" s="31"/>
      <c r="D30" s="79" t="s">
        <v>35</v>
      </c>
      <c r="J30" s="61">
        <f>J129+J28</f>
        <v>0</v>
      </c>
    </row>
    <row r="31" spans="2:11" s="1" customFormat="1">
      <c r="B31" s="31"/>
      <c r="D31" s="50"/>
      <c r="E31" s="50"/>
      <c r="F31" s="50"/>
      <c r="G31" s="50"/>
      <c r="H31" s="50"/>
      <c r="I31" s="50"/>
      <c r="J31" s="50"/>
      <c r="K31" s="50"/>
    </row>
    <row r="32" spans="2:11" s="1" customFormat="1" ht="13.2">
      <c r="B32" s="31"/>
      <c r="F32" s="34" t="s">
        <v>37</v>
      </c>
      <c r="I32" s="34" t="s">
        <v>36</v>
      </c>
      <c r="J32" s="34" t="s">
        <v>38</v>
      </c>
    </row>
    <row r="33" spans="2:11" s="1" customFormat="1" ht="13.2">
      <c r="B33" s="31"/>
      <c r="D33" s="80" t="s">
        <v>39</v>
      </c>
      <c r="E33" s="26" t="s">
        <v>40</v>
      </c>
      <c r="F33" s="81">
        <f>J30</f>
        <v>0</v>
      </c>
      <c r="I33" s="82">
        <v>0.21</v>
      </c>
      <c r="J33" s="81">
        <f>F33*0.21</f>
        <v>0</v>
      </c>
    </row>
    <row r="34" spans="2:11" s="1" customFormat="1" ht="13.2">
      <c r="B34" s="31"/>
      <c r="E34" s="26" t="s">
        <v>41</v>
      </c>
      <c r="F34" s="81">
        <f>ROUND((SUM(BF129:BF266)),  2)</f>
        <v>0</v>
      </c>
      <c r="I34" s="82">
        <v>0.15</v>
      </c>
      <c r="J34" s="81">
        <f>ROUND(((SUM(BF129:BF266))*I34),  2)</f>
        <v>0</v>
      </c>
    </row>
    <row r="35" spans="2:11" s="1" customFormat="1" ht="13.2">
      <c r="B35" s="31"/>
      <c r="E35" s="26" t="s">
        <v>42</v>
      </c>
      <c r="F35" s="81">
        <f>ROUND((SUM(BG129:BG266)),  2)</f>
        <v>0</v>
      </c>
      <c r="I35" s="82">
        <v>0.21</v>
      </c>
      <c r="J35" s="81">
        <f>0</f>
        <v>0</v>
      </c>
    </row>
    <row r="36" spans="2:11" s="1" customFormat="1" ht="13.2">
      <c r="B36" s="31"/>
      <c r="E36" s="26" t="s">
        <v>43</v>
      </c>
      <c r="F36" s="81">
        <f>ROUND((SUM(BH129:BH266)),  2)</f>
        <v>0</v>
      </c>
      <c r="I36" s="82">
        <v>0.15</v>
      </c>
      <c r="J36" s="81">
        <f>0</f>
        <v>0</v>
      </c>
    </row>
    <row r="37" spans="2:11" s="1" customFormat="1" ht="13.2">
      <c r="B37" s="31"/>
      <c r="E37" s="26" t="s">
        <v>44</v>
      </c>
      <c r="F37" s="81">
        <f>ROUND((SUM(BI129:BI266)),  2)</f>
        <v>0</v>
      </c>
      <c r="I37" s="82">
        <v>0</v>
      </c>
      <c r="J37" s="81">
        <f>0</f>
        <v>0</v>
      </c>
    </row>
    <row r="38" spans="2:11" s="1" customFormat="1">
      <c r="B38" s="31"/>
    </row>
    <row r="39" spans="2:11" s="1" customFormat="1" ht="15.6">
      <c r="B39" s="31"/>
      <c r="C39" s="83"/>
      <c r="D39" s="84" t="s">
        <v>45</v>
      </c>
      <c r="E39" s="53"/>
      <c r="F39" s="53"/>
      <c r="G39" s="85" t="s">
        <v>46</v>
      </c>
      <c r="H39" s="86" t="s">
        <v>47</v>
      </c>
      <c r="I39" s="53"/>
      <c r="J39" s="87">
        <f>SUM(J30:J37)</f>
        <v>0</v>
      </c>
      <c r="K39" s="53"/>
    </row>
    <row r="40" spans="2:11" s="1" customFormat="1">
      <c r="B40" s="31"/>
    </row>
    <row r="41" spans="2:11">
      <c r="B41" s="19"/>
    </row>
    <row r="42" spans="2:11">
      <c r="B42" s="19"/>
    </row>
    <row r="43" spans="2:11">
      <c r="B43" s="19"/>
    </row>
    <row r="44" spans="2:11">
      <c r="B44" s="19"/>
    </row>
    <row r="45" spans="2:11">
      <c r="B45" s="19"/>
    </row>
    <row r="46" spans="2:11">
      <c r="B46" s="19"/>
    </row>
    <row r="47" spans="2:11">
      <c r="B47" s="19"/>
    </row>
    <row r="48" spans="2:11">
      <c r="B48" s="19"/>
    </row>
    <row r="49" spans="2:11">
      <c r="B49" s="19"/>
    </row>
    <row r="50" spans="2:11" s="1" customFormat="1" ht="13.2">
      <c r="B50" s="31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</row>
    <row r="51" spans="2:11">
      <c r="B51" s="19"/>
    </row>
    <row r="52" spans="2:11">
      <c r="B52" s="19"/>
    </row>
    <row r="53" spans="2:11">
      <c r="B53" s="19"/>
    </row>
    <row r="54" spans="2:11">
      <c r="B54" s="19"/>
    </row>
    <row r="55" spans="2:11">
      <c r="B55" s="19"/>
    </row>
    <row r="56" spans="2:11">
      <c r="B56" s="19"/>
    </row>
    <row r="57" spans="2:11">
      <c r="B57" s="19"/>
    </row>
    <row r="58" spans="2:11">
      <c r="B58" s="19"/>
    </row>
    <row r="59" spans="2:11">
      <c r="B59" s="19"/>
    </row>
    <row r="60" spans="2:11">
      <c r="B60" s="19"/>
    </row>
    <row r="61" spans="2:11" s="1" customFormat="1" ht="13.2">
      <c r="B61" s="31"/>
      <c r="D61" s="42" t="s">
        <v>50</v>
      </c>
      <c r="E61" s="33"/>
      <c r="F61" s="88" t="s">
        <v>51</v>
      </c>
      <c r="G61" s="42" t="s">
        <v>50</v>
      </c>
      <c r="H61" s="33"/>
      <c r="I61" s="33"/>
      <c r="J61" s="89" t="s">
        <v>51</v>
      </c>
      <c r="K61" s="33"/>
    </row>
    <row r="62" spans="2:11">
      <c r="B62" s="19"/>
    </row>
    <row r="63" spans="2:11">
      <c r="B63" s="19"/>
    </row>
    <row r="64" spans="2:11">
      <c r="B64" s="19"/>
    </row>
    <row r="65" spans="2:11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</row>
    <row r="66" spans="2:11">
      <c r="B66" s="19"/>
    </row>
    <row r="67" spans="2:11">
      <c r="B67" s="19"/>
    </row>
    <row r="68" spans="2:11">
      <c r="B68" s="19"/>
    </row>
    <row r="69" spans="2:11">
      <c r="B69" s="19"/>
    </row>
    <row r="70" spans="2:11">
      <c r="B70" s="19"/>
    </row>
    <row r="71" spans="2:11">
      <c r="B71" s="19"/>
    </row>
    <row r="72" spans="2:11">
      <c r="B72" s="19"/>
    </row>
    <row r="73" spans="2:11">
      <c r="B73" s="19"/>
    </row>
    <row r="74" spans="2:11">
      <c r="B74" s="19"/>
    </row>
    <row r="75" spans="2:11">
      <c r="B75" s="19"/>
    </row>
    <row r="76" spans="2:11" s="1" customFormat="1" ht="13.2">
      <c r="B76" s="31"/>
      <c r="D76" s="42" t="s">
        <v>50</v>
      </c>
      <c r="E76" s="33"/>
      <c r="F76" s="88" t="s">
        <v>51</v>
      </c>
      <c r="G76" s="42" t="s">
        <v>50</v>
      </c>
      <c r="H76" s="33"/>
      <c r="I76" s="33"/>
      <c r="J76" s="89" t="s">
        <v>51</v>
      </c>
      <c r="K76" s="33"/>
    </row>
    <row r="77" spans="2:11" s="1" customFormat="1">
      <c r="B77" s="43"/>
      <c r="C77" s="44"/>
      <c r="D77" s="44"/>
      <c r="E77" s="44"/>
      <c r="F77" s="44"/>
      <c r="G77" s="44"/>
      <c r="H77" s="44"/>
      <c r="I77" s="44"/>
      <c r="J77" s="44"/>
      <c r="K77" s="44"/>
    </row>
    <row r="81" spans="2:47" s="1" customFormat="1" hidden="1">
      <c r="B81" s="45"/>
      <c r="C81" s="46"/>
      <c r="D81" s="46"/>
      <c r="E81" s="46"/>
      <c r="F81" s="46"/>
      <c r="G81" s="46"/>
      <c r="H81" s="46"/>
      <c r="I81" s="46"/>
      <c r="J81" s="46"/>
      <c r="K81" s="46"/>
    </row>
    <row r="82" spans="2:47" s="1" customFormat="1" ht="17.399999999999999" hidden="1">
      <c r="B82" s="31"/>
      <c r="C82" s="20" t="s">
        <v>92</v>
      </c>
    </row>
    <row r="83" spans="2:47" s="1" customFormat="1" hidden="1">
      <c r="B83" s="31"/>
    </row>
    <row r="84" spans="2:47" s="1" customFormat="1" ht="13.2" hidden="1">
      <c r="B84" s="31"/>
      <c r="C84" s="26" t="s">
        <v>15</v>
      </c>
    </row>
    <row r="85" spans="2:47" s="1" customFormat="1" ht="13.2" hidden="1">
      <c r="B85" s="31"/>
      <c r="E85" s="522" t="str">
        <f>E7</f>
        <v>Rekonstrukce hotelového fitcentra</v>
      </c>
      <c r="F85" s="523"/>
      <c r="G85" s="523"/>
      <c r="H85" s="523"/>
    </row>
    <row r="86" spans="2:47" s="1" customFormat="1" ht="13.2" hidden="1">
      <c r="B86" s="31"/>
      <c r="C86" s="26" t="s">
        <v>91</v>
      </c>
    </row>
    <row r="87" spans="2:47" s="1" customFormat="1" hidden="1">
      <c r="B87" s="31"/>
      <c r="E87" s="503" t="str">
        <f>E9</f>
        <v>SO001 - ASŘ</v>
      </c>
      <c r="F87" s="521"/>
      <c r="G87" s="521"/>
      <c r="H87" s="521"/>
    </row>
    <row r="88" spans="2:47" s="1" customFormat="1" hidden="1">
      <c r="B88" s="31"/>
    </row>
    <row r="89" spans="2:47" s="1" customFormat="1" ht="13.2" hidden="1">
      <c r="B89" s="31"/>
      <c r="C89" s="26" t="s">
        <v>20</v>
      </c>
      <c r="F89" s="24">
        <f>F12</f>
        <v>0</v>
      </c>
      <c r="I89" s="26" t="s">
        <v>21</v>
      </c>
      <c r="J89" s="49" t="str">
        <f>IF(J12="","",J12)</f>
        <v/>
      </c>
    </row>
    <row r="90" spans="2:47" s="1" customFormat="1" hidden="1">
      <c r="B90" s="31"/>
    </row>
    <row r="91" spans="2:47" s="1" customFormat="1" ht="13.2" hidden="1">
      <c r="B91" s="31"/>
      <c r="C91" s="26" t="s">
        <v>24</v>
      </c>
      <c r="F91" s="24" t="str">
        <f>E15</f>
        <v xml:space="preserve"> </v>
      </c>
      <c r="I91" s="26" t="s">
        <v>30</v>
      </c>
      <c r="J91" s="29">
        <f>E21</f>
        <v>0</v>
      </c>
    </row>
    <row r="92" spans="2:47" s="1" customFormat="1" ht="13.2" hidden="1">
      <c r="B92" s="31"/>
      <c r="C92" s="26" t="s">
        <v>28</v>
      </c>
      <c r="F92" s="24" t="str">
        <f>IF(E18="","",E18)</f>
        <v>Vyplň údaj</v>
      </c>
      <c r="I92" s="26" t="s">
        <v>32</v>
      </c>
      <c r="J92" s="29">
        <f>E24</f>
        <v>0</v>
      </c>
    </row>
    <row r="93" spans="2:47" s="1" customFormat="1" hidden="1">
      <c r="B93" s="31"/>
    </row>
    <row r="94" spans="2:47" s="1" customFormat="1" ht="11.4" hidden="1">
      <c r="B94" s="31"/>
      <c r="C94" s="90" t="s">
        <v>93</v>
      </c>
      <c r="D94" s="83"/>
      <c r="E94" s="83"/>
      <c r="F94" s="83"/>
      <c r="G94" s="83"/>
      <c r="H94" s="83"/>
      <c r="I94" s="83"/>
      <c r="J94" s="91" t="s">
        <v>94</v>
      </c>
      <c r="K94" s="83"/>
    </row>
    <row r="95" spans="2:47" s="1" customFormat="1" hidden="1">
      <c r="B95" s="31"/>
    </row>
    <row r="96" spans="2:47" s="1" customFormat="1" ht="15.6" hidden="1">
      <c r="B96" s="31"/>
      <c r="C96" s="92" t="s">
        <v>95</v>
      </c>
      <c r="J96" s="61">
        <f>J129</f>
        <v>0</v>
      </c>
      <c r="AU96" s="16" t="s">
        <v>96</v>
      </c>
    </row>
    <row r="97" spans="2:11" s="8" customFormat="1" ht="15" hidden="1">
      <c r="B97" s="93"/>
      <c r="D97" s="94" t="s">
        <v>97</v>
      </c>
      <c r="E97" s="95"/>
      <c r="F97" s="95"/>
      <c r="G97" s="95"/>
      <c r="H97" s="95"/>
      <c r="I97" s="95"/>
      <c r="J97" s="96">
        <f>J130</f>
        <v>0</v>
      </c>
    </row>
    <row r="98" spans="2:11" s="9" customFormat="1" ht="13.2" hidden="1">
      <c r="B98" s="97"/>
      <c r="D98" s="98" t="s">
        <v>98</v>
      </c>
      <c r="E98" s="99"/>
      <c r="F98" s="99"/>
      <c r="G98" s="99"/>
      <c r="H98" s="99"/>
      <c r="I98" s="99"/>
      <c r="J98" s="100">
        <f>J131</f>
        <v>0</v>
      </c>
    </row>
    <row r="99" spans="2:11" s="9" customFormat="1" ht="13.2" hidden="1">
      <c r="B99" s="97"/>
      <c r="D99" s="98" t="s">
        <v>99</v>
      </c>
      <c r="E99" s="99"/>
      <c r="F99" s="99"/>
      <c r="G99" s="99"/>
      <c r="H99" s="99"/>
      <c r="I99" s="99"/>
      <c r="J99" s="100">
        <f>J139</f>
        <v>0</v>
      </c>
    </row>
    <row r="100" spans="2:11" s="9" customFormat="1" ht="13.2" hidden="1">
      <c r="B100" s="97"/>
      <c r="D100" s="98" t="s">
        <v>100</v>
      </c>
      <c r="E100" s="99"/>
      <c r="F100" s="99"/>
      <c r="G100" s="99"/>
      <c r="H100" s="99"/>
      <c r="I100" s="99"/>
      <c r="J100" s="100">
        <f>J143</f>
        <v>0</v>
      </c>
    </row>
    <row r="101" spans="2:11" s="9" customFormat="1" ht="13.2" hidden="1">
      <c r="B101" s="97"/>
      <c r="D101" s="98" t="s">
        <v>101</v>
      </c>
      <c r="E101" s="99"/>
      <c r="F101" s="99"/>
      <c r="G101" s="99"/>
      <c r="H101" s="99"/>
      <c r="I101" s="99"/>
      <c r="J101" s="100">
        <f>J154</f>
        <v>0</v>
      </c>
    </row>
    <row r="102" spans="2:11" s="9" customFormat="1" ht="13.2" hidden="1">
      <c r="B102" s="97"/>
      <c r="D102" s="98" t="s">
        <v>102</v>
      </c>
      <c r="E102" s="99"/>
      <c r="F102" s="99"/>
      <c r="G102" s="99"/>
      <c r="H102" s="99"/>
      <c r="I102" s="99"/>
      <c r="J102" s="100">
        <f>J178</f>
        <v>0</v>
      </c>
    </row>
    <row r="103" spans="2:11" s="8" customFormat="1" ht="15" hidden="1">
      <c r="B103" s="93"/>
      <c r="D103" s="94" t="s">
        <v>103</v>
      </c>
      <c r="E103" s="95"/>
      <c r="F103" s="95"/>
      <c r="G103" s="95"/>
      <c r="H103" s="95"/>
      <c r="I103" s="95"/>
      <c r="J103" s="96">
        <f>J183</f>
        <v>0</v>
      </c>
    </row>
    <row r="104" spans="2:11" s="9" customFormat="1" ht="13.2" hidden="1">
      <c r="B104" s="97"/>
      <c r="D104" s="98" t="s">
        <v>104</v>
      </c>
      <c r="E104" s="99"/>
      <c r="F104" s="99"/>
      <c r="G104" s="99"/>
      <c r="H104" s="99"/>
      <c r="I104" s="99"/>
      <c r="J104" s="100">
        <f>J184</f>
        <v>0</v>
      </c>
    </row>
    <row r="105" spans="2:11" s="9" customFormat="1" ht="13.2" hidden="1">
      <c r="B105" s="97"/>
      <c r="D105" s="98" t="s">
        <v>105</v>
      </c>
      <c r="E105" s="99"/>
      <c r="F105" s="99"/>
      <c r="G105" s="99"/>
      <c r="H105" s="99"/>
      <c r="I105" s="99"/>
      <c r="J105" s="100">
        <f>J204</f>
        <v>0</v>
      </c>
    </row>
    <row r="106" spans="2:11" s="9" customFormat="1" ht="13.2" hidden="1">
      <c r="B106" s="97"/>
      <c r="D106" s="98" t="s">
        <v>106</v>
      </c>
      <c r="E106" s="99"/>
      <c r="F106" s="99"/>
      <c r="G106" s="99"/>
      <c r="H106" s="99"/>
      <c r="I106" s="99"/>
      <c r="J106" s="100" t="e">
        <f>#REF!</f>
        <v>#REF!</v>
      </c>
    </row>
    <row r="107" spans="2:11" s="9" customFormat="1" ht="13.2" hidden="1">
      <c r="B107" s="97"/>
      <c r="D107" s="98" t="s">
        <v>107</v>
      </c>
      <c r="E107" s="99"/>
      <c r="F107" s="99"/>
      <c r="G107" s="99"/>
      <c r="H107" s="99"/>
      <c r="I107" s="99"/>
      <c r="J107" s="100">
        <f>J237</f>
        <v>0</v>
      </c>
    </row>
    <row r="108" spans="2:11" s="8" customFormat="1" ht="15" hidden="1">
      <c r="B108" s="93"/>
      <c r="D108" s="94" t="s">
        <v>108</v>
      </c>
      <c r="E108" s="95"/>
      <c r="F108" s="95"/>
      <c r="G108" s="95"/>
      <c r="H108" s="95"/>
      <c r="I108" s="95"/>
      <c r="J108" s="96" t="e">
        <f>#REF!</f>
        <v>#REF!</v>
      </c>
    </row>
    <row r="109" spans="2:11" s="9" customFormat="1" ht="13.2" hidden="1">
      <c r="B109" s="97"/>
      <c r="D109" s="98" t="s">
        <v>109</v>
      </c>
      <c r="E109" s="99"/>
      <c r="F109" s="99"/>
      <c r="G109" s="99"/>
      <c r="H109" s="99"/>
      <c r="I109" s="99"/>
      <c r="J109" s="100">
        <f>J251</f>
        <v>0</v>
      </c>
    </row>
    <row r="110" spans="2:11" s="1" customFormat="1" hidden="1">
      <c r="B110" s="31"/>
    </row>
    <row r="111" spans="2:11" s="1" customFormat="1" hidden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</row>
    <row r="115" spans="2:20" s="1" customFormat="1">
      <c r="B115" s="45"/>
      <c r="K115" s="46"/>
    </row>
    <row r="116" spans="2:20" s="1" customFormat="1" ht="17.399999999999999">
      <c r="B116" s="31"/>
      <c r="C116" s="20" t="s">
        <v>110</v>
      </c>
    </row>
    <row r="117" spans="2:20" s="1" customFormat="1">
      <c r="B117" s="31"/>
    </row>
    <row r="118" spans="2:20" s="1" customFormat="1" ht="13.2">
      <c r="B118" s="31"/>
      <c r="C118" s="26" t="s">
        <v>15</v>
      </c>
    </row>
    <row r="119" spans="2:20" s="1" customFormat="1" ht="13.2">
      <c r="B119" s="31"/>
      <c r="E119" s="522" t="str">
        <f>E7</f>
        <v>Rekonstrukce hotelového fitcentra</v>
      </c>
      <c r="F119" s="523"/>
      <c r="G119" s="523"/>
      <c r="H119" s="523"/>
    </row>
    <row r="120" spans="2:20" s="1" customFormat="1" ht="13.2">
      <c r="B120" s="31"/>
      <c r="C120" s="26" t="s">
        <v>91</v>
      </c>
    </row>
    <row r="121" spans="2:20" s="1" customFormat="1" ht="13.95" customHeight="1">
      <c r="B121" s="31"/>
      <c r="E121" s="503" t="str">
        <f>E9</f>
        <v>SO001 - ASŘ</v>
      </c>
      <c r="F121" s="521"/>
      <c r="G121" s="521"/>
      <c r="H121" s="521"/>
    </row>
    <row r="122" spans="2:20" s="1" customFormat="1">
      <c r="B122" s="31"/>
    </row>
    <row r="123" spans="2:20" s="1" customFormat="1" ht="13.2">
      <c r="B123" s="31"/>
      <c r="C123" s="26" t="s">
        <v>20</v>
      </c>
      <c r="F123" s="24"/>
      <c r="I123" s="26" t="s">
        <v>21</v>
      </c>
      <c r="J123" s="49" t="str">
        <f>IF(J12="","",J12)</f>
        <v/>
      </c>
    </row>
    <row r="124" spans="2:20" s="1" customFormat="1">
      <c r="B124" s="31"/>
    </row>
    <row r="125" spans="2:20" s="1" customFormat="1" ht="13.2">
      <c r="B125" s="31"/>
      <c r="C125" s="26" t="s">
        <v>24</v>
      </c>
      <c r="F125" s="24" t="str">
        <f>E15</f>
        <v xml:space="preserve"> </v>
      </c>
      <c r="I125" s="26" t="s">
        <v>30</v>
      </c>
      <c r="J125" s="29"/>
    </row>
    <row r="126" spans="2:20" s="1" customFormat="1" ht="13.2">
      <c r="B126" s="31"/>
      <c r="C126" s="26" t="s">
        <v>28</v>
      </c>
      <c r="F126" s="24"/>
      <c r="I126" s="26" t="s">
        <v>32</v>
      </c>
      <c r="J126" s="219"/>
    </row>
    <row r="127" spans="2:20" s="1" customFormat="1">
      <c r="B127" s="31"/>
    </row>
    <row r="128" spans="2:20" s="10" customFormat="1" ht="22.8">
      <c r="B128" s="101"/>
      <c r="C128" s="217" t="s">
        <v>111</v>
      </c>
      <c r="D128" s="218" t="s">
        <v>60</v>
      </c>
      <c r="E128" s="218" t="s">
        <v>56</v>
      </c>
      <c r="F128" s="218" t="s">
        <v>57</v>
      </c>
      <c r="G128" s="218" t="s">
        <v>112</v>
      </c>
      <c r="H128" s="218" t="s">
        <v>113</v>
      </c>
      <c r="I128" s="218" t="s">
        <v>114</v>
      </c>
      <c r="J128" s="104" t="s">
        <v>94</v>
      </c>
      <c r="K128" s="104" t="s">
        <v>115</v>
      </c>
      <c r="M128" s="56" t="s">
        <v>1</v>
      </c>
      <c r="N128" s="56" t="s">
        <v>39</v>
      </c>
      <c r="O128" s="56" t="s">
        <v>116</v>
      </c>
      <c r="P128" s="56" t="s">
        <v>117</v>
      </c>
      <c r="Q128" s="56" t="s">
        <v>118</v>
      </c>
      <c r="R128" s="56" t="s">
        <v>119</v>
      </c>
      <c r="S128" s="56" t="s">
        <v>120</v>
      </c>
      <c r="T128" s="57" t="s">
        <v>121</v>
      </c>
    </row>
    <row r="129" spans="2:65" s="1" customFormat="1" ht="15.6">
      <c r="B129" s="31"/>
      <c r="C129" s="60" t="s">
        <v>122</v>
      </c>
      <c r="J129" s="147">
        <f>J372</f>
        <v>0</v>
      </c>
      <c r="M129" s="50"/>
      <c r="N129" s="50"/>
      <c r="O129" s="50"/>
      <c r="P129" s="105" t="e">
        <f>P130+P183+#REF!</f>
        <v>#REF!</v>
      </c>
      <c r="Q129" s="50"/>
      <c r="R129" s="105" t="e">
        <f>R130+R183+#REF!</f>
        <v>#REF!</v>
      </c>
      <c r="S129" s="50"/>
      <c r="T129" s="106" t="e">
        <f>T130+T183+#REF!</f>
        <v>#REF!</v>
      </c>
      <c r="AT129" s="16" t="s">
        <v>74</v>
      </c>
      <c r="AU129" s="16" t="s">
        <v>96</v>
      </c>
      <c r="BK129" s="107" t="e">
        <f>BK130+BK183+#REF!</f>
        <v>#REF!</v>
      </c>
    </row>
    <row r="130" spans="2:65" s="11" customFormat="1" ht="13.8">
      <c r="B130" s="108"/>
      <c r="C130" s="132"/>
      <c r="D130" s="186"/>
      <c r="E130" s="187" t="s">
        <v>123</v>
      </c>
      <c r="F130" s="187" t="s">
        <v>201</v>
      </c>
      <c r="G130" s="187"/>
      <c r="H130" s="188"/>
      <c r="I130" s="189"/>
      <c r="J130" s="189">
        <f>J131+J139+J170+J177</f>
        <v>0</v>
      </c>
      <c r="P130" s="110">
        <f>P131+P139+P143+P154+P178</f>
        <v>0</v>
      </c>
      <c r="R130" s="110">
        <f>R131+R139+R143+R154+R178</f>
        <v>5.2215079999999997E-2</v>
      </c>
      <c r="T130" s="111">
        <f>T131+T139+T143+T154+T178</f>
        <v>7.5771200000000007</v>
      </c>
      <c r="AR130" s="109" t="s">
        <v>19</v>
      </c>
      <c r="AT130" s="112" t="s">
        <v>74</v>
      </c>
      <c r="AU130" s="112" t="s">
        <v>75</v>
      </c>
      <c r="AY130" s="109" t="s">
        <v>124</v>
      </c>
      <c r="BK130" s="113">
        <f>BK131+BK139+BK143+BK154+BK178</f>
        <v>0</v>
      </c>
    </row>
    <row r="131" spans="2:65" s="11" customFormat="1" ht="26.4">
      <c r="B131" s="108"/>
      <c r="C131" s="132"/>
      <c r="D131" s="190"/>
      <c r="E131" s="191" t="s">
        <v>87</v>
      </c>
      <c r="F131" s="191" t="s">
        <v>202</v>
      </c>
      <c r="G131" s="191"/>
      <c r="H131" s="192"/>
      <c r="I131" s="193"/>
      <c r="J131" s="193">
        <f>SUM(J132:J135)</f>
        <v>0</v>
      </c>
      <c r="P131" s="110">
        <f>SUM(P132:P138)</f>
        <v>0</v>
      </c>
      <c r="R131" s="110">
        <f>SUM(R132:R138)</f>
        <v>1.2528000000000002E-4</v>
      </c>
      <c r="T131" s="111">
        <f>SUM(T132:T138)</f>
        <v>3.28512</v>
      </c>
      <c r="AR131" s="109" t="s">
        <v>19</v>
      </c>
      <c r="AT131" s="112" t="s">
        <v>74</v>
      </c>
      <c r="AU131" s="112" t="s">
        <v>19</v>
      </c>
      <c r="AY131" s="109" t="s">
        <v>124</v>
      </c>
      <c r="BK131" s="113">
        <f>SUM(BK132:BK138)</f>
        <v>0</v>
      </c>
    </row>
    <row r="132" spans="2:65" s="1" customFormat="1" ht="26.55" customHeight="1">
      <c r="B132" s="114"/>
      <c r="C132" s="132"/>
      <c r="D132" s="194">
        <v>1</v>
      </c>
      <c r="E132" s="195" t="s">
        <v>272</v>
      </c>
      <c r="F132" s="195" t="s">
        <v>273</v>
      </c>
      <c r="G132" s="195" t="s">
        <v>136</v>
      </c>
      <c r="H132" s="196">
        <v>1.044</v>
      </c>
      <c r="I132" s="197"/>
      <c r="J132" s="197">
        <f>H132*I132</f>
        <v>0</v>
      </c>
      <c r="K132" s="136"/>
      <c r="M132" s="135" t="s">
        <v>1</v>
      </c>
      <c r="N132" s="115" t="s">
        <v>40</v>
      </c>
      <c r="P132" s="116">
        <f>O132*H132</f>
        <v>0</v>
      </c>
      <c r="Q132" s="116">
        <v>1.2E-4</v>
      </c>
      <c r="R132" s="116">
        <f>Q132*H132</f>
        <v>1.2528000000000002E-4</v>
      </c>
      <c r="S132" s="116">
        <v>0.23</v>
      </c>
      <c r="T132" s="117">
        <f>S132*H132</f>
        <v>0.24012000000000003</v>
      </c>
      <c r="AR132" s="118" t="s">
        <v>85</v>
      </c>
      <c r="AT132" s="118" t="s">
        <v>125</v>
      </c>
      <c r="AU132" s="118" t="s">
        <v>81</v>
      </c>
      <c r="AY132" s="16" t="s">
        <v>124</v>
      </c>
      <c r="BE132" s="119">
        <f>IF(N132="základní",J132,0)</f>
        <v>0</v>
      </c>
      <c r="BF132" s="119">
        <f>IF(N132="snížená",J132,0)</f>
        <v>0</v>
      </c>
      <c r="BG132" s="119">
        <f>IF(N132="zákl. přenesená",J132,0)</f>
        <v>0</v>
      </c>
      <c r="BH132" s="119">
        <f>IF(N132="sníž. přenesená",J132,0)</f>
        <v>0</v>
      </c>
      <c r="BI132" s="119">
        <f>IF(N132="nulová",J132,0)</f>
        <v>0</v>
      </c>
      <c r="BJ132" s="16" t="s">
        <v>19</v>
      </c>
      <c r="BK132" s="119">
        <f>ROUND(I132*H132,2)</f>
        <v>0</v>
      </c>
      <c r="BL132" s="16" t="s">
        <v>85</v>
      </c>
      <c r="BM132" s="118" t="s">
        <v>127</v>
      </c>
    </row>
    <row r="133" spans="2:65" s="12" customFormat="1">
      <c r="B133" s="120"/>
      <c r="C133" s="132"/>
      <c r="D133" s="198"/>
      <c r="E133" s="199"/>
      <c r="F133" s="199" t="s">
        <v>274</v>
      </c>
      <c r="G133" s="199"/>
      <c r="H133" s="200">
        <v>1.044</v>
      </c>
      <c r="I133" s="201"/>
      <c r="J133" s="201"/>
      <c r="T133" s="122"/>
      <c r="AT133" s="121" t="s">
        <v>128</v>
      </c>
      <c r="AU133" s="121" t="s">
        <v>81</v>
      </c>
      <c r="AV133" s="12" t="s">
        <v>19</v>
      </c>
      <c r="AW133" s="12" t="s">
        <v>31</v>
      </c>
      <c r="AX133" s="12" t="s">
        <v>75</v>
      </c>
      <c r="AY133" s="121" t="s">
        <v>124</v>
      </c>
    </row>
    <row r="134" spans="2:65" s="12" customFormat="1">
      <c r="B134" s="120"/>
      <c r="C134" s="132"/>
      <c r="D134" s="202"/>
      <c r="E134" s="203"/>
      <c r="F134" s="203" t="s">
        <v>254</v>
      </c>
      <c r="G134" s="203"/>
      <c r="H134" s="204">
        <v>1.044</v>
      </c>
      <c r="I134" s="205"/>
      <c r="J134" s="205"/>
      <c r="T134" s="122"/>
      <c r="AT134" s="121" t="s">
        <v>128</v>
      </c>
      <c r="AU134" s="121" t="s">
        <v>81</v>
      </c>
      <c r="AV134" s="12" t="s">
        <v>19</v>
      </c>
      <c r="AW134" s="12" t="s">
        <v>31</v>
      </c>
      <c r="AX134" s="12" t="s">
        <v>75</v>
      </c>
      <c r="AY134" s="121" t="s">
        <v>124</v>
      </c>
    </row>
    <row r="135" spans="2:65" s="13" customFormat="1" ht="20.399999999999999">
      <c r="B135" s="123"/>
      <c r="C135" s="132"/>
      <c r="D135" s="194">
        <v>2</v>
      </c>
      <c r="E135" s="195" t="s">
        <v>275</v>
      </c>
      <c r="F135" s="195" t="s">
        <v>276</v>
      </c>
      <c r="G135" s="195" t="s">
        <v>126</v>
      </c>
      <c r="H135" s="196">
        <v>41.65</v>
      </c>
      <c r="I135" s="197"/>
      <c r="J135" s="197">
        <f>H135*I135</f>
        <v>0</v>
      </c>
      <c r="T135" s="125"/>
      <c r="AT135" s="124" t="s">
        <v>128</v>
      </c>
      <c r="AU135" s="124" t="s">
        <v>81</v>
      </c>
      <c r="AV135" s="13" t="s">
        <v>81</v>
      </c>
      <c r="AW135" s="13" t="s">
        <v>31</v>
      </c>
      <c r="AX135" s="13" t="s">
        <v>75</v>
      </c>
      <c r="AY135" s="124" t="s">
        <v>124</v>
      </c>
    </row>
    <row r="136" spans="2:65" s="14" customFormat="1">
      <c r="B136" s="126"/>
      <c r="C136" s="132"/>
      <c r="D136" s="198"/>
      <c r="E136" s="199"/>
      <c r="F136" s="199" t="s">
        <v>277</v>
      </c>
      <c r="G136" s="199"/>
      <c r="H136" s="200">
        <v>31.15</v>
      </c>
      <c r="I136" s="201"/>
      <c r="J136" s="201"/>
      <c r="T136" s="128"/>
      <c r="AT136" s="127" t="s">
        <v>128</v>
      </c>
      <c r="AU136" s="127" t="s">
        <v>81</v>
      </c>
      <c r="AV136" s="14" t="s">
        <v>85</v>
      </c>
      <c r="AW136" s="14" t="s">
        <v>31</v>
      </c>
      <c r="AX136" s="14" t="s">
        <v>19</v>
      </c>
      <c r="AY136" s="127" t="s">
        <v>124</v>
      </c>
    </row>
    <row r="137" spans="2:65" s="1" customFormat="1" ht="11.4">
      <c r="B137" s="114"/>
      <c r="C137" s="132"/>
      <c r="D137" s="198"/>
      <c r="E137" s="199"/>
      <c r="F137" s="199" t="s">
        <v>278</v>
      </c>
      <c r="G137" s="199"/>
      <c r="H137" s="200">
        <v>10.5</v>
      </c>
      <c r="I137" s="201"/>
      <c r="J137" s="201"/>
      <c r="K137" s="136"/>
      <c r="M137" s="135" t="s">
        <v>1</v>
      </c>
      <c r="N137" s="115" t="s">
        <v>40</v>
      </c>
      <c r="P137" s="116">
        <f>O137*H137</f>
        <v>0</v>
      </c>
      <c r="Q137" s="116">
        <v>0</v>
      </c>
      <c r="R137" s="116">
        <f>Q137*H137</f>
        <v>0</v>
      </c>
      <c r="S137" s="116">
        <v>0.28999999999999998</v>
      </c>
      <c r="T137" s="117">
        <f>S137*H137</f>
        <v>3.0449999999999999</v>
      </c>
      <c r="AR137" s="118" t="s">
        <v>85</v>
      </c>
      <c r="AT137" s="118" t="s">
        <v>125</v>
      </c>
      <c r="AU137" s="118" t="s">
        <v>81</v>
      </c>
      <c r="AY137" s="16" t="s">
        <v>124</v>
      </c>
      <c r="BE137" s="119">
        <f>IF(N137="základní",J137,0)</f>
        <v>0</v>
      </c>
      <c r="BF137" s="119">
        <f>IF(N137="snížená",J137,0)</f>
        <v>0</v>
      </c>
      <c r="BG137" s="119">
        <f>IF(N137="zákl. přenesená",J137,0)</f>
        <v>0</v>
      </c>
      <c r="BH137" s="119">
        <f>IF(N137="sníž. přenesená",J137,0)</f>
        <v>0</v>
      </c>
      <c r="BI137" s="119">
        <f>IF(N137="nulová",J137,0)</f>
        <v>0</v>
      </c>
      <c r="BJ137" s="16" t="s">
        <v>19</v>
      </c>
      <c r="BK137" s="119">
        <f>ROUND(I137*H137,2)</f>
        <v>0</v>
      </c>
      <c r="BL137" s="16" t="s">
        <v>85</v>
      </c>
      <c r="BM137" s="118" t="s">
        <v>130</v>
      </c>
    </row>
    <row r="138" spans="2:65" s="13" customFormat="1">
      <c r="B138" s="123"/>
      <c r="C138" s="132"/>
      <c r="D138" s="202"/>
      <c r="E138" s="203"/>
      <c r="F138" s="203" t="s">
        <v>254</v>
      </c>
      <c r="G138" s="203"/>
      <c r="H138" s="204">
        <v>41.65</v>
      </c>
      <c r="I138" s="205"/>
      <c r="J138" s="205"/>
      <c r="T138" s="125"/>
      <c r="AT138" s="124" t="s">
        <v>128</v>
      </c>
      <c r="AU138" s="124" t="s">
        <v>81</v>
      </c>
      <c r="AV138" s="13" t="s">
        <v>81</v>
      </c>
      <c r="AW138" s="13" t="s">
        <v>31</v>
      </c>
      <c r="AX138" s="13" t="s">
        <v>19</v>
      </c>
      <c r="AY138" s="124" t="s">
        <v>124</v>
      </c>
    </row>
    <row r="139" spans="2:65" s="11" customFormat="1" ht="13.2">
      <c r="B139" s="108"/>
      <c r="C139" s="132"/>
      <c r="D139" s="190"/>
      <c r="E139" s="191" t="s">
        <v>89</v>
      </c>
      <c r="F139" s="191" t="s">
        <v>203</v>
      </c>
      <c r="G139" s="191"/>
      <c r="H139" s="192"/>
      <c r="I139" s="193"/>
      <c r="J139" s="193">
        <f>SUM(J140:J167)</f>
        <v>0</v>
      </c>
      <c r="P139" s="110">
        <f>SUM(P140:P142)</f>
        <v>0</v>
      </c>
      <c r="R139" s="110">
        <f>SUM(R140:R142)</f>
        <v>0</v>
      </c>
      <c r="T139" s="111">
        <f>SUM(T140:T142)</f>
        <v>0</v>
      </c>
      <c r="AR139" s="109" t="s">
        <v>19</v>
      </c>
      <c r="AT139" s="112" t="s">
        <v>74</v>
      </c>
      <c r="AU139" s="112" t="s">
        <v>19</v>
      </c>
      <c r="AY139" s="109" t="s">
        <v>124</v>
      </c>
      <c r="BK139" s="113">
        <f>SUM(BK140:BK142)</f>
        <v>0</v>
      </c>
    </row>
    <row r="140" spans="2:65" s="1" customFormat="1" ht="20.399999999999999">
      <c r="B140" s="114"/>
      <c r="C140" s="132"/>
      <c r="D140" s="194">
        <v>3</v>
      </c>
      <c r="E140" s="195" t="s">
        <v>279</v>
      </c>
      <c r="F140" s="195" t="s">
        <v>280</v>
      </c>
      <c r="G140" s="195" t="s">
        <v>126</v>
      </c>
      <c r="H140" s="196">
        <v>140.02000000000001</v>
      </c>
      <c r="I140" s="197"/>
      <c r="J140" s="197">
        <f>H140*I140</f>
        <v>0</v>
      </c>
      <c r="K140" s="136"/>
      <c r="M140" s="135" t="s">
        <v>1</v>
      </c>
      <c r="N140" s="115" t="s">
        <v>40</v>
      </c>
      <c r="P140" s="116">
        <f>O140*H140</f>
        <v>0</v>
      </c>
      <c r="Q140" s="116">
        <v>0</v>
      </c>
      <c r="R140" s="116">
        <f>Q140*H140</f>
        <v>0</v>
      </c>
      <c r="S140" s="116">
        <v>0</v>
      </c>
      <c r="T140" s="117">
        <f>S140*H140</f>
        <v>0</v>
      </c>
      <c r="AR140" s="118" t="s">
        <v>85</v>
      </c>
      <c r="AT140" s="118" t="s">
        <v>125</v>
      </c>
      <c r="AU140" s="118" t="s">
        <v>81</v>
      </c>
      <c r="AY140" s="16" t="s">
        <v>124</v>
      </c>
      <c r="BE140" s="119">
        <f>IF(N140="základní",J140,0)</f>
        <v>0</v>
      </c>
      <c r="BF140" s="119">
        <f>IF(N140="snížená",J140,0)</f>
        <v>0</v>
      </c>
      <c r="BG140" s="119">
        <f>IF(N140="zákl. přenesená",J140,0)</f>
        <v>0</v>
      </c>
      <c r="BH140" s="119">
        <f>IF(N140="sníž. přenesená",J140,0)</f>
        <v>0</v>
      </c>
      <c r="BI140" s="119">
        <f>IF(N140="nulová",J140,0)</f>
        <v>0</v>
      </c>
      <c r="BJ140" s="16" t="s">
        <v>19</v>
      </c>
      <c r="BK140" s="119">
        <f>ROUND(I140*H140,2)</f>
        <v>0</v>
      </c>
      <c r="BL140" s="16" t="s">
        <v>85</v>
      </c>
      <c r="BM140" s="118" t="s">
        <v>132</v>
      </c>
    </row>
    <row r="141" spans="2:65" s="1" customFormat="1" ht="11.4">
      <c r="B141" s="114"/>
      <c r="C141" s="132"/>
      <c r="D141" s="198"/>
      <c r="E141" s="199"/>
      <c r="F141" s="199" t="s">
        <v>277</v>
      </c>
      <c r="G141" s="199"/>
      <c r="H141" s="200">
        <v>31.15</v>
      </c>
      <c r="I141" s="201"/>
      <c r="J141" s="201"/>
      <c r="K141" s="136"/>
      <c r="M141" s="135" t="s">
        <v>1</v>
      </c>
      <c r="N141" s="115" t="s">
        <v>40</v>
      </c>
      <c r="P141" s="116">
        <f>O141*H141</f>
        <v>0</v>
      </c>
      <c r="Q141" s="116">
        <v>0</v>
      </c>
      <c r="R141" s="116">
        <f>Q141*H141</f>
        <v>0</v>
      </c>
      <c r="S141" s="116">
        <v>0</v>
      </c>
      <c r="T141" s="117">
        <f>S141*H141</f>
        <v>0</v>
      </c>
      <c r="AR141" s="118" t="s">
        <v>85</v>
      </c>
      <c r="AT141" s="118" t="s">
        <v>125</v>
      </c>
      <c r="AU141" s="118" t="s">
        <v>81</v>
      </c>
      <c r="AY141" s="16" t="s">
        <v>124</v>
      </c>
      <c r="BE141" s="119">
        <f>IF(N141="základní",J141,0)</f>
        <v>0</v>
      </c>
      <c r="BF141" s="119">
        <f>IF(N141="snížená",J141,0)</f>
        <v>0</v>
      </c>
      <c r="BG141" s="119">
        <f>IF(N141="zákl. přenesená",J141,0)</f>
        <v>0</v>
      </c>
      <c r="BH141" s="119">
        <f>IF(N141="sníž. přenesená",J141,0)</f>
        <v>0</v>
      </c>
      <c r="BI141" s="119">
        <f>IF(N141="nulová",J141,0)</f>
        <v>0</v>
      </c>
      <c r="BJ141" s="16" t="s">
        <v>19</v>
      </c>
      <c r="BK141" s="119">
        <f>ROUND(I141*H141,2)</f>
        <v>0</v>
      </c>
      <c r="BL141" s="16" t="s">
        <v>85</v>
      </c>
      <c r="BM141" s="118" t="s">
        <v>133</v>
      </c>
    </row>
    <row r="142" spans="2:65" s="1" customFormat="1" ht="11.4">
      <c r="B142" s="114"/>
      <c r="C142" s="132"/>
      <c r="D142" s="198"/>
      <c r="E142" s="199"/>
      <c r="F142" s="199" t="s">
        <v>278</v>
      </c>
      <c r="G142" s="199"/>
      <c r="H142" s="200">
        <v>10.5</v>
      </c>
      <c r="I142" s="201"/>
      <c r="J142" s="201"/>
      <c r="K142" s="136"/>
      <c r="M142" s="135" t="s">
        <v>1</v>
      </c>
      <c r="N142" s="115" t="s">
        <v>40</v>
      </c>
      <c r="P142" s="116">
        <f>O142*H142</f>
        <v>0</v>
      </c>
      <c r="Q142" s="116">
        <v>0</v>
      </c>
      <c r="R142" s="116">
        <f>Q142*H142</f>
        <v>0</v>
      </c>
      <c r="S142" s="116">
        <v>0</v>
      </c>
      <c r="T142" s="117">
        <f>S142*H142</f>
        <v>0</v>
      </c>
      <c r="AR142" s="118" t="s">
        <v>85</v>
      </c>
      <c r="AT142" s="118" t="s">
        <v>125</v>
      </c>
      <c r="AU142" s="118" t="s">
        <v>81</v>
      </c>
      <c r="AY142" s="16" t="s">
        <v>124</v>
      </c>
      <c r="BE142" s="119">
        <f>IF(N142="základní",J142,0)</f>
        <v>0</v>
      </c>
      <c r="BF142" s="119">
        <f>IF(N142="snížená",J142,0)</f>
        <v>0</v>
      </c>
      <c r="BG142" s="119">
        <f>IF(N142="zákl. přenesená",J142,0)</f>
        <v>0</v>
      </c>
      <c r="BH142" s="119">
        <f>IF(N142="sníž. přenesená",J142,0)</f>
        <v>0</v>
      </c>
      <c r="BI142" s="119">
        <f>IF(N142="nulová",J142,0)</f>
        <v>0</v>
      </c>
      <c r="BJ142" s="16" t="s">
        <v>19</v>
      </c>
      <c r="BK142" s="119">
        <f>ROUND(I142*H142,2)</f>
        <v>0</v>
      </c>
      <c r="BL142" s="16" t="s">
        <v>85</v>
      </c>
      <c r="BM142" s="118" t="s">
        <v>134</v>
      </c>
    </row>
    <row r="143" spans="2:65" s="11" customFormat="1">
      <c r="B143" s="108"/>
      <c r="C143" s="132"/>
      <c r="D143" s="198"/>
      <c r="E143" s="199"/>
      <c r="F143" s="199" t="s">
        <v>281</v>
      </c>
      <c r="G143" s="199"/>
      <c r="H143" s="200">
        <v>33.950000000000003</v>
      </c>
      <c r="I143" s="201"/>
      <c r="J143" s="201"/>
      <c r="P143" s="110">
        <f>SUM(P144:P153)</f>
        <v>0</v>
      </c>
      <c r="R143" s="110">
        <f>SUM(R144:R153)</f>
        <v>5.2089799999999999E-2</v>
      </c>
      <c r="T143" s="111">
        <f>SUM(T144:T153)</f>
        <v>0</v>
      </c>
      <c r="AR143" s="109" t="s">
        <v>19</v>
      </c>
      <c r="AT143" s="112" t="s">
        <v>74</v>
      </c>
      <c r="AU143" s="112" t="s">
        <v>19</v>
      </c>
      <c r="AY143" s="109" t="s">
        <v>124</v>
      </c>
      <c r="BK143" s="113">
        <f>SUM(BK144:BK153)</f>
        <v>0</v>
      </c>
    </row>
    <row r="144" spans="2:65" s="1" customFormat="1" ht="11.4">
      <c r="B144" s="114"/>
      <c r="C144" s="132"/>
      <c r="D144" s="198"/>
      <c r="E144" s="199"/>
      <c r="F144" s="199" t="s">
        <v>282</v>
      </c>
      <c r="G144" s="199"/>
      <c r="H144" s="200">
        <v>2.4300000000000002</v>
      </c>
      <c r="I144" s="201"/>
      <c r="J144" s="201"/>
      <c r="K144" s="136"/>
      <c r="M144" s="135" t="s">
        <v>1</v>
      </c>
      <c r="N144" s="115" t="s">
        <v>40</v>
      </c>
      <c r="P144" s="116">
        <f>O144*H144</f>
        <v>0</v>
      </c>
      <c r="Q144" s="116">
        <v>0</v>
      </c>
      <c r="R144" s="116">
        <f>Q144*H144</f>
        <v>0</v>
      </c>
      <c r="S144" s="116">
        <v>0</v>
      </c>
      <c r="T144" s="117">
        <f>S144*H144</f>
        <v>0</v>
      </c>
      <c r="AR144" s="118" t="s">
        <v>85</v>
      </c>
      <c r="AT144" s="118" t="s">
        <v>125</v>
      </c>
      <c r="AU144" s="118" t="s">
        <v>81</v>
      </c>
      <c r="AY144" s="16" t="s">
        <v>124</v>
      </c>
      <c r="BE144" s="119">
        <f>IF(N144="základní",J144,0)</f>
        <v>0</v>
      </c>
      <c r="BF144" s="119">
        <f>IF(N144="snížená",J144,0)</f>
        <v>0</v>
      </c>
      <c r="BG144" s="119">
        <f>IF(N144="zákl. přenesená",J144,0)</f>
        <v>0</v>
      </c>
      <c r="BH144" s="119">
        <f>IF(N144="sníž. přenesená",J144,0)</f>
        <v>0</v>
      </c>
      <c r="BI144" s="119">
        <f>IF(N144="nulová",J144,0)</f>
        <v>0</v>
      </c>
      <c r="BJ144" s="16" t="s">
        <v>19</v>
      </c>
      <c r="BK144" s="119">
        <f>ROUND(I144*H144,2)</f>
        <v>0</v>
      </c>
      <c r="BL144" s="16" t="s">
        <v>85</v>
      </c>
      <c r="BM144" s="118" t="s">
        <v>135</v>
      </c>
    </row>
    <row r="145" spans="2:65" s="12" customFormat="1">
      <c r="B145" s="120"/>
      <c r="C145" s="132"/>
      <c r="D145" s="198"/>
      <c r="E145" s="199"/>
      <c r="F145" s="199" t="s">
        <v>283</v>
      </c>
      <c r="G145" s="199"/>
      <c r="H145" s="200">
        <v>43.67</v>
      </c>
      <c r="I145" s="201"/>
      <c r="J145" s="201"/>
      <c r="T145" s="122"/>
      <c r="AT145" s="121" t="s">
        <v>128</v>
      </c>
      <c r="AU145" s="121" t="s">
        <v>81</v>
      </c>
      <c r="AV145" s="12" t="s">
        <v>19</v>
      </c>
      <c r="AW145" s="12" t="s">
        <v>31</v>
      </c>
      <c r="AX145" s="12" t="s">
        <v>75</v>
      </c>
      <c r="AY145" s="121" t="s">
        <v>124</v>
      </c>
    </row>
    <row r="146" spans="2:65" s="13" customFormat="1">
      <c r="B146" s="123"/>
      <c r="C146" s="132"/>
      <c r="D146" s="198"/>
      <c r="E146" s="199"/>
      <c r="F146" s="199" t="s">
        <v>284</v>
      </c>
      <c r="G146" s="199"/>
      <c r="H146" s="200">
        <v>5.32</v>
      </c>
      <c r="I146" s="201"/>
      <c r="J146" s="201"/>
      <c r="T146" s="125"/>
      <c r="AT146" s="124" t="s">
        <v>128</v>
      </c>
      <c r="AU146" s="124" t="s">
        <v>81</v>
      </c>
      <c r="AV146" s="13" t="s">
        <v>81</v>
      </c>
      <c r="AW146" s="13" t="s">
        <v>31</v>
      </c>
      <c r="AX146" s="13" t="s">
        <v>75</v>
      </c>
      <c r="AY146" s="124" t="s">
        <v>124</v>
      </c>
    </row>
    <row r="147" spans="2:65" s="12" customFormat="1">
      <c r="B147" s="120"/>
      <c r="C147" s="132"/>
      <c r="D147" s="198"/>
      <c r="E147" s="199"/>
      <c r="F147" s="199" t="s">
        <v>285</v>
      </c>
      <c r="G147" s="199"/>
      <c r="H147" s="200">
        <v>5.79</v>
      </c>
      <c r="I147" s="201"/>
      <c r="J147" s="201"/>
      <c r="T147" s="122"/>
      <c r="AT147" s="121" t="s">
        <v>128</v>
      </c>
      <c r="AU147" s="121" t="s">
        <v>81</v>
      </c>
      <c r="AV147" s="12" t="s">
        <v>19</v>
      </c>
      <c r="AW147" s="12" t="s">
        <v>31</v>
      </c>
      <c r="AX147" s="12" t="s">
        <v>75</v>
      </c>
      <c r="AY147" s="121" t="s">
        <v>124</v>
      </c>
    </row>
    <row r="148" spans="2:65" s="13" customFormat="1">
      <c r="B148" s="123"/>
      <c r="C148" s="132"/>
      <c r="D148" s="198"/>
      <c r="E148" s="199"/>
      <c r="F148" s="199" t="s">
        <v>286</v>
      </c>
      <c r="G148" s="199"/>
      <c r="H148" s="200">
        <v>7.21</v>
      </c>
      <c r="I148" s="201"/>
      <c r="J148" s="201"/>
      <c r="T148" s="125"/>
      <c r="AT148" s="124" t="s">
        <v>128</v>
      </c>
      <c r="AU148" s="124" t="s">
        <v>81</v>
      </c>
      <c r="AV148" s="13" t="s">
        <v>81</v>
      </c>
      <c r="AW148" s="13" t="s">
        <v>31</v>
      </c>
      <c r="AX148" s="13" t="s">
        <v>75</v>
      </c>
      <c r="AY148" s="124" t="s">
        <v>124</v>
      </c>
    </row>
    <row r="149" spans="2:65" s="14" customFormat="1">
      <c r="B149" s="126"/>
      <c r="C149" s="132"/>
      <c r="D149" s="202"/>
      <c r="E149" s="203"/>
      <c r="F149" s="203" t="s">
        <v>254</v>
      </c>
      <c r="G149" s="203"/>
      <c r="H149" s="204">
        <v>140.02000000000001</v>
      </c>
      <c r="I149" s="205"/>
      <c r="J149" s="205"/>
      <c r="T149" s="128"/>
      <c r="AT149" s="127" t="s">
        <v>128</v>
      </c>
      <c r="AU149" s="127" t="s">
        <v>81</v>
      </c>
      <c r="AV149" s="14" t="s">
        <v>85</v>
      </c>
      <c r="AW149" s="14" t="s">
        <v>31</v>
      </c>
      <c r="AX149" s="14" t="s">
        <v>19</v>
      </c>
      <c r="AY149" s="127" t="s">
        <v>124</v>
      </c>
    </row>
    <row r="150" spans="2:65" s="1" customFormat="1" ht="11.4">
      <c r="B150" s="114"/>
      <c r="C150" s="132"/>
      <c r="D150" s="194">
        <v>4</v>
      </c>
      <c r="E150" s="195" t="s">
        <v>256</v>
      </c>
      <c r="F150" s="195" t="s">
        <v>287</v>
      </c>
      <c r="G150" s="195" t="s">
        <v>126</v>
      </c>
      <c r="H150" s="196">
        <v>37.207000000000001</v>
      </c>
      <c r="I150" s="197"/>
      <c r="J150" s="197">
        <f>H150*I150</f>
        <v>0</v>
      </c>
      <c r="K150" s="136"/>
      <c r="M150" s="135" t="s">
        <v>1</v>
      </c>
      <c r="N150" s="115" t="s">
        <v>40</v>
      </c>
      <c r="P150" s="116">
        <f>O150*H150</f>
        <v>0</v>
      </c>
      <c r="Q150" s="116">
        <v>1.4E-3</v>
      </c>
      <c r="R150" s="116">
        <f>Q150*H150</f>
        <v>5.2089799999999999E-2</v>
      </c>
      <c r="S150" s="116">
        <v>0</v>
      </c>
      <c r="T150" s="117">
        <f>S150*H150</f>
        <v>0</v>
      </c>
      <c r="AR150" s="118" t="s">
        <v>85</v>
      </c>
      <c r="AT150" s="118" t="s">
        <v>125</v>
      </c>
      <c r="AU150" s="118" t="s">
        <v>81</v>
      </c>
      <c r="AY150" s="16" t="s">
        <v>124</v>
      </c>
      <c r="BE150" s="119">
        <f>IF(N150="základní",J150,0)</f>
        <v>0</v>
      </c>
      <c r="BF150" s="119">
        <f>IF(N150="snížená",J150,0)</f>
        <v>0</v>
      </c>
      <c r="BG150" s="119">
        <f>IF(N150="zákl. přenesená",J150,0)</f>
        <v>0</v>
      </c>
      <c r="BH150" s="119">
        <f>IF(N150="sníž. přenesená",J150,0)</f>
        <v>0</v>
      </c>
      <c r="BI150" s="119">
        <f>IF(N150="nulová",J150,0)</f>
        <v>0</v>
      </c>
      <c r="BJ150" s="16" t="s">
        <v>19</v>
      </c>
      <c r="BK150" s="119">
        <f>ROUND(I150*H150,2)</f>
        <v>0</v>
      </c>
      <c r="BL150" s="16" t="s">
        <v>85</v>
      </c>
      <c r="BM150" s="118" t="s">
        <v>137</v>
      </c>
    </row>
    <row r="151" spans="2:65" s="12" customFormat="1">
      <c r="B151" s="120"/>
      <c r="C151" s="132"/>
      <c r="D151" s="198"/>
      <c r="E151" s="199"/>
      <c r="F151" s="199" t="s">
        <v>288</v>
      </c>
      <c r="G151" s="199"/>
      <c r="H151" s="200">
        <v>21.257000000000001</v>
      </c>
      <c r="I151" s="201"/>
      <c r="J151" s="201"/>
      <c r="T151" s="122"/>
      <c r="AT151" s="121" t="s">
        <v>128</v>
      </c>
      <c r="AU151" s="121" t="s">
        <v>81</v>
      </c>
      <c r="AV151" s="12" t="s">
        <v>19</v>
      </c>
      <c r="AW151" s="12" t="s">
        <v>31</v>
      </c>
      <c r="AX151" s="12" t="s">
        <v>75</v>
      </c>
      <c r="AY151" s="121" t="s">
        <v>124</v>
      </c>
    </row>
    <row r="152" spans="2:65" s="12" customFormat="1">
      <c r="B152" s="120"/>
      <c r="C152" s="132"/>
      <c r="D152" s="198"/>
      <c r="E152" s="199"/>
      <c r="F152" s="199" t="s">
        <v>289</v>
      </c>
      <c r="G152" s="199"/>
      <c r="H152" s="200">
        <v>15.95</v>
      </c>
      <c r="I152" s="201"/>
      <c r="J152" s="201"/>
      <c r="T152" s="122"/>
      <c r="AT152" s="121" t="s">
        <v>128</v>
      </c>
      <c r="AU152" s="121" t="s">
        <v>81</v>
      </c>
      <c r="AV152" s="12" t="s">
        <v>19</v>
      </c>
      <c r="AW152" s="12" t="s">
        <v>31</v>
      </c>
      <c r="AX152" s="12" t="s">
        <v>75</v>
      </c>
      <c r="AY152" s="121" t="s">
        <v>124</v>
      </c>
    </row>
    <row r="153" spans="2:65" s="13" customFormat="1">
      <c r="B153" s="123"/>
      <c r="C153" s="132"/>
      <c r="D153" s="202"/>
      <c r="E153" s="203"/>
      <c r="F153" s="203" t="s">
        <v>254</v>
      </c>
      <c r="G153" s="203"/>
      <c r="H153" s="204">
        <v>37.207000000000001</v>
      </c>
      <c r="I153" s="205"/>
      <c r="J153" s="205"/>
      <c r="T153" s="125"/>
      <c r="AT153" s="124" t="s">
        <v>128</v>
      </c>
      <c r="AU153" s="124" t="s">
        <v>81</v>
      </c>
      <c r="AV153" s="13" t="s">
        <v>81</v>
      </c>
      <c r="AW153" s="13" t="s">
        <v>31</v>
      </c>
      <c r="AX153" s="13" t="s">
        <v>19</v>
      </c>
      <c r="AY153" s="124" t="s">
        <v>124</v>
      </c>
    </row>
    <row r="154" spans="2:65" s="11" customFormat="1">
      <c r="B154" s="108"/>
      <c r="C154" s="132"/>
      <c r="D154" s="194">
        <v>5</v>
      </c>
      <c r="E154" s="195" t="s">
        <v>257</v>
      </c>
      <c r="F154" s="195" t="s">
        <v>290</v>
      </c>
      <c r="G154" s="195" t="s">
        <v>126</v>
      </c>
      <c r="H154" s="196">
        <v>3.6</v>
      </c>
      <c r="I154" s="197"/>
      <c r="J154" s="197">
        <f>H154*I154</f>
        <v>0</v>
      </c>
      <c r="P154" s="110">
        <f>SUM(P155:P177)</f>
        <v>0</v>
      </c>
      <c r="R154" s="110">
        <f>SUM(R155:R177)</f>
        <v>0</v>
      </c>
      <c r="T154" s="111">
        <f>SUM(T155:T177)</f>
        <v>4.2920000000000007</v>
      </c>
      <c r="AR154" s="109" t="s">
        <v>19</v>
      </c>
      <c r="AT154" s="112" t="s">
        <v>74</v>
      </c>
      <c r="AU154" s="112" t="s">
        <v>19</v>
      </c>
      <c r="AY154" s="109" t="s">
        <v>124</v>
      </c>
      <c r="BK154" s="113">
        <f>SUM(BK155:BK177)</f>
        <v>0</v>
      </c>
    </row>
    <row r="155" spans="2:65" s="1" customFormat="1" ht="11.4">
      <c r="B155" s="114"/>
      <c r="C155" s="132"/>
      <c r="D155" s="198"/>
      <c r="E155" s="199"/>
      <c r="F155" s="199" t="s">
        <v>291</v>
      </c>
      <c r="G155" s="199"/>
      <c r="H155" s="200">
        <v>3.6</v>
      </c>
      <c r="I155" s="201"/>
      <c r="J155" s="201"/>
      <c r="K155" s="136"/>
      <c r="M155" s="135" t="s">
        <v>1</v>
      </c>
      <c r="N155" s="115" t="s">
        <v>40</v>
      </c>
      <c r="P155" s="116">
        <f>O155*H155</f>
        <v>0</v>
      </c>
      <c r="Q155" s="116">
        <v>0</v>
      </c>
      <c r="R155" s="116">
        <f>Q155*H155</f>
        <v>0</v>
      </c>
      <c r="S155" s="116">
        <v>1.175</v>
      </c>
      <c r="T155" s="117">
        <f>S155*H155</f>
        <v>4.2300000000000004</v>
      </c>
      <c r="AR155" s="118" t="s">
        <v>85</v>
      </c>
      <c r="AT155" s="118" t="s">
        <v>125</v>
      </c>
      <c r="AU155" s="118" t="s">
        <v>81</v>
      </c>
      <c r="AY155" s="16" t="s">
        <v>124</v>
      </c>
      <c r="BE155" s="119">
        <f>IF(N155="základní",J155,0)</f>
        <v>0</v>
      </c>
      <c r="BF155" s="119">
        <f>IF(N155="snížená",J155,0)</f>
        <v>0</v>
      </c>
      <c r="BG155" s="119">
        <f>IF(N155="zákl. přenesená",J155,0)</f>
        <v>0</v>
      </c>
      <c r="BH155" s="119">
        <f>IF(N155="sníž. přenesená",J155,0)</f>
        <v>0</v>
      </c>
      <c r="BI155" s="119">
        <f>IF(N155="nulová",J155,0)</f>
        <v>0</v>
      </c>
      <c r="BJ155" s="16" t="s">
        <v>19</v>
      </c>
      <c r="BK155" s="119">
        <f>ROUND(I155*H155,2)</f>
        <v>0</v>
      </c>
      <c r="BL155" s="16" t="s">
        <v>85</v>
      </c>
      <c r="BM155" s="118" t="s">
        <v>138</v>
      </c>
    </row>
    <row r="156" spans="2:65" s="12" customFormat="1">
      <c r="B156" s="120"/>
      <c r="C156" s="132"/>
      <c r="D156" s="202"/>
      <c r="E156" s="203"/>
      <c r="F156" s="203" t="s">
        <v>254</v>
      </c>
      <c r="G156" s="203"/>
      <c r="H156" s="204">
        <v>3.6</v>
      </c>
      <c r="I156" s="205"/>
      <c r="J156" s="205"/>
      <c r="T156" s="122"/>
      <c r="AT156" s="121" t="s">
        <v>128</v>
      </c>
      <c r="AU156" s="121" t="s">
        <v>81</v>
      </c>
      <c r="AV156" s="12" t="s">
        <v>19</v>
      </c>
      <c r="AW156" s="12" t="s">
        <v>31</v>
      </c>
      <c r="AX156" s="12" t="s">
        <v>75</v>
      </c>
      <c r="AY156" s="121" t="s">
        <v>124</v>
      </c>
    </row>
    <row r="157" spans="2:65" s="13" customFormat="1" ht="20.399999999999999">
      <c r="B157" s="123"/>
      <c r="C157" s="132"/>
      <c r="D157" s="194">
        <v>6</v>
      </c>
      <c r="E157" s="475" t="s">
        <v>789</v>
      </c>
      <c r="F157" s="195" t="s">
        <v>292</v>
      </c>
      <c r="G157" s="195" t="s">
        <v>126</v>
      </c>
      <c r="H157" s="196">
        <v>0.72</v>
      </c>
      <c r="I157" s="197"/>
      <c r="J157" s="197">
        <f>H157*I157</f>
        <v>0</v>
      </c>
      <c r="T157" s="125"/>
      <c r="AT157" s="124" t="s">
        <v>128</v>
      </c>
      <c r="AU157" s="124" t="s">
        <v>81</v>
      </c>
      <c r="AV157" s="13" t="s">
        <v>81</v>
      </c>
      <c r="AW157" s="13" t="s">
        <v>31</v>
      </c>
      <c r="AX157" s="13" t="s">
        <v>75</v>
      </c>
      <c r="AY157" s="124" t="s">
        <v>124</v>
      </c>
    </row>
    <row r="158" spans="2:65" s="13" customFormat="1">
      <c r="B158" s="123"/>
      <c r="C158" s="132"/>
      <c r="D158" s="198"/>
      <c r="E158" s="199"/>
      <c r="F158" s="199" t="s">
        <v>293</v>
      </c>
      <c r="G158" s="199"/>
      <c r="H158" s="200">
        <v>0.72</v>
      </c>
      <c r="I158" s="201"/>
      <c r="J158" s="201"/>
      <c r="T158" s="125"/>
      <c r="AT158" s="124" t="s">
        <v>128</v>
      </c>
      <c r="AU158" s="124" t="s">
        <v>81</v>
      </c>
      <c r="AV158" s="13" t="s">
        <v>81</v>
      </c>
      <c r="AW158" s="13" t="s">
        <v>31</v>
      </c>
      <c r="AX158" s="13" t="s">
        <v>75</v>
      </c>
      <c r="AY158" s="124" t="s">
        <v>124</v>
      </c>
    </row>
    <row r="159" spans="2:65" s="13" customFormat="1">
      <c r="B159" s="123"/>
      <c r="C159" s="132"/>
      <c r="D159" s="202"/>
      <c r="E159" s="203"/>
      <c r="F159" s="203" t="s">
        <v>254</v>
      </c>
      <c r="G159" s="203"/>
      <c r="H159" s="204">
        <v>0.72</v>
      </c>
      <c r="I159" s="205"/>
      <c r="J159" s="205"/>
      <c r="T159" s="125"/>
      <c r="AT159" s="124" t="s">
        <v>128</v>
      </c>
      <c r="AU159" s="124" t="s">
        <v>81</v>
      </c>
      <c r="AV159" s="13" t="s">
        <v>81</v>
      </c>
      <c r="AW159" s="13" t="s">
        <v>31</v>
      </c>
      <c r="AX159" s="13" t="s">
        <v>75</v>
      </c>
      <c r="AY159" s="124" t="s">
        <v>124</v>
      </c>
    </row>
    <row r="160" spans="2:65" s="13" customFormat="1" ht="20.399999999999999">
      <c r="B160" s="123"/>
      <c r="C160" s="132"/>
      <c r="D160" s="194">
        <v>7</v>
      </c>
      <c r="E160" s="475" t="s">
        <v>790</v>
      </c>
      <c r="F160" s="195" t="s">
        <v>294</v>
      </c>
      <c r="G160" s="195" t="s">
        <v>126</v>
      </c>
      <c r="H160" s="196">
        <v>0.53600000000000003</v>
      </c>
      <c r="I160" s="197"/>
      <c r="J160" s="197">
        <f>H160*I160</f>
        <v>0</v>
      </c>
      <c r="T160" s="125"/>
      <c r="AT160" s="124" t="s">
        <v>128</v>
      </c>
      <c r="AU160" s="124" t="s">
        <v>81</v>
      </c>
      <c r="AV160" s="13" t="s">
        <v>81</v>
      </c>
      <c r="AW160" s="13" t="s">
        <v>31</v>
      </c>
      <c r="AX160" s="13" t="s">
        <v>75</v>
      </c>
      <c r="AY160" s="124" t="s">
        <v>124</v>
      </c>
    </row>
    <row r="161" spans="2:65" s="13" customFormat="1">
      <c r="B161" s="123"/>
      <c r="C161" s="132"/>
      <c r="D161" s="198"/>
      <c r="E161" s="199"/>
      <c r="F161" s="199" t="s">
        <v>295</v>
      </c>
      <c r="G161" s="199"/>
      <c r="H161" s="200">
        <v>0.53600000000000003</v>
      </c>
      <c r="I161" s="201"/>
      <c r="J161" s="201"/>
      <c r="T161" s="125"/>
      <c r="AT161" s="124" t="s">
        <v>128</v>
      </c>
      <c r="AU161" s="124" t="s">
        <v>81</v>
      </c>
      <c r="AV161" s="13" t="s">
        <v>81</v>
      </c>
      <c r="AW161" s="13" t="s">
        <v>31</v>
      </c>
      <c r="AX161" s="13" t="s">
        <v>75</v>
      </c>
      <c r="AY161" s="124" t="s">
        <v>124</v>
      </c>
    </row>
    <row r="162" spans="2:65" s="13" customFormat="1">
      <c r="B162" s="123"/>
      <c r="C162" s="132"/>
      <c r="D162" s="202"/>
      <c r="E162" s="203"/>
      <c r="F162" s="203" t="s">
        <v>254</v>
      </c>
      <c r="G162" s="203"/>
      <c r="H162" s="204">
        <v>0.53600000000000003</v>
      </c>
      <c r="I162" s="205"/>
      <c r="J162" s="205"/>
      <c r="T162" s="125"/>
      <c r="AT162" s="124" t="s">
        <v>128</v>
      </c>
      <c r="AU162" s="124" t="s">
        <v>81</v>
      </c>
      <c r="AV162" s="13" t="s">
        <v>81</v>
      </c>
      <c r="AW162" s="13" t="s">
        <v>31</v>
      </c>
      <c r="AX162" s="13" t="s">
        <v>75</v>
      </c>
      <c r="AY162" s="124" t="s">
        <v>124</v>
      </c>
    </row>
    <row r="163" spans="2:65" s="13" customFormat="1" ht="20.399999999999999">
      <c r="B163" s="123"/>
      <c r="C163" s="132"/>
      <c r="D163" s="194">
        <v>8</v>
      </c>
      <c r="E163" s="475" t="s">
        <v>791</v>
      </c>
      <c r="F163" s="195" t="s">
        <v>296</v>
      </c>
      <c r="G163" s="195" t="s">
        <v>136</v>
      </c>
      <c r="H163" s="196">
        <v>0.56699999999999995</v>
      </c>
      <c r="I163" s="197"/>
      <c r="J163" s="197">
        <f>H163*I163</f>
        <v>0</v>
      </c>
      <c r="T163" s="125"/>
      <c r="AT163" s="124" t="s">
        <v>128</v>
      </c>
      <c r="AU163" s="124" t="s">
        <v>81</v>
      </c>
      <c r="AV163" s="13" t="s">
        <v>81</v>
      </c>
      <c r="AW163" s="13" t="s">
        <v>31</v>
      </c>
      <c r="AX163" s="13" t="s">
        <v>75</v>
      </c>
      <c r="AY163" s="124" t="s">
        <v>124</v>
      </c>
    </row>
    <row r="164" spans="2:65" s="13" customFormat="1">
      <c r="B164" s="123"/>
      <c r="C164" s="132"/>
      <c r="D164" s="198"/>
      <c r="E164" s="199"/>
      <c r="F164" s="199" t="s">
        <v>297</v>
      </c>
      <c r="G164" s="199"/>
      <c r="H164" s="200">
        <v>0.56699999999999995</v>
      </c>
      <c r="I164" s="201"/>
      <c r="J164" s="201"/>
      <c r="T164" s="125"/>
      <c r="AT164" s="124" t="s">
        <v>128</v>
      </c>
      <c r="AU164" s="124" t="s">
        <v>81</v>
      </c>
      <c r="AV164" s="13" t="s">
        <v>81</v>
      </c>
      <c r="AW164" s="13" t="s">
        <v>31</v>
      </c>
      <c r="AX164" s="13" t="s">
        <v>75</v>
      </c>
      <c r="AY164" s="124" t="s">
        <v>124</v>
      </c>
    </row>
    <row r="165" spans="2:65" s="14" customFormat="1">
      <c r="B165" s="126"/>
      <c r="C165" s="132"/>
      <c r="D165" s="202"/>
      <c r="E165" s="203"/>
      <c r="F165" s="203" t="s">
        <v>254</v>
      </c>
      <c r="G165" s="203"/>
      <c r="H165" s="204">
        <v>0.56699999999999995</v>
      </c>
      <c r="I165" s="205"/>
      <c r="J165" s="205"/>
      <c r="T165" s="128"/>
      <c r="AT165" s="127" t="s">
        <v>128</v>
      </c>
      <c r="AU165" s="127" t="s">
        <v>81</v>
      </c>
      <c r="AV165" s="14" t="s">
        <v>85</v>
      </c>
      <c r="AW165" s="14" t="s">
        <v>31</v>
      </c>
      <c r="AX165" s="14" t="s">
        <v>19</v>
      </c>
      <c r="AY165" s="127" t="s">
        <v>124</v>
      </c>
    </row>
    <row r="166" spans="2:65" s="1" customFormat="1" ht="11.4">
      <c r="B166" s="114"/>
      <c r="C166" s="132"/>
      <c r="D166" s="194">
        <v>9</v>
      </c>
      <c r="E166" s="195" t="s">
        <v>298</v>
      </c>
      <c r="F166" s="195" t="s">
        <v>299</v>
      </c>
      <c r="G166" s="195" t="s">
        <v>195</v>
      </c>
      <c r="H166" s="196">
        <v>1</v>
      </c>
      <c r="I166" s="197"/>
      <c r="J166" s="197">
        <f t="shared" ref="J166:J167" si="0">H166*I166</f>
        <v>0</v>
      </c>
      <c r="K166" s="136"/>
      <c r="M166" s="135" t="s">
        <v>1</v>
      </c>
      <c r="N166" s="115" t="s">
        <v>40</v>
      </c>
      <c r="P166" s="116">
        <f>O166*H166</f>
        <v>0</v>
      </c>
      <c r="Q166" s="116">
        <v>0</v>
      </c>
      <c r="R166" s="116">
        <f>Q166*H166</f>
        <v>0</v>
      </c>
      <c r="S166" s="116">
        <v>6.2E-2</v>
      </c>
      <c r="T166" s="117">
        <f>S166*H166</f>
        <v>6.2E-2</v>
      </c>
      <c r="AR166" s="118" t="s">
        <v>85</v>
      </c>
      <c r="AT166" s="118" t="s">
        <v>125</v>
      </c>
      <c r="AU166" s="118" t="s">
        <v>81</v>
      </c>
      <c r="AY166" s="16" t="s">
        <v>124</v>
      </c>
      <c r="BE166" s="119">
        <f>IF(N166="základní",J166,0)</f>
        <v>0</v>
      </c>
      <c r="BF166" s="119">
        <f>IF(N166="snížená",J166,0)</f>
        <v>0</v>
      </c>
      <c r="BG166" s="119">
        <f>IF(N166="zákl. přenesená",J166,0)</f>
        <v>0</v>
      </c>
      <c r="BH166" s="119">
        <f>IF(N166="sníž. přenesená",J166,0)</f>
        <v>0</v>
      </c>
      <c r="BI166" s="119">
        <f>IF(N166="nulová",J166,0)</f>
        <v>0</v>
      </c>
      <c r="BJ166" s="16" t="s">
        <v>19</v>
      </c>
      <c r="BK166" s="119">
        <f>ROUND(I166*H166,2)</f>
        <v>0</v>
      </c>
      <c r="BL166" s="16" t="s">
        <v>85</v>
      </c>
      <c r="BM166" s="118" t="s">
        <v>139</v>
      </c>
    </row>
    <row r="167" spans="2:65" s="12" customFormat="1">
      <c r="B167" s="120"/>
      <c r="C167" s="132"/>
      <c r="D167" s="194">
        <v>10</v>
      </c>
      <c r="E167" s="195" t="s">
        <v>300</v>
      </c>
      <c r="F167" s="195" t="s">
        <v>301</v>
      </c>
      <c r="G167" s="195" t="s">
        <v>195</v>
      </c>
      <c r="H167" s="196">
        <v>1</v>
      </c>
      <c r="I167" s="197"/>
      <c r="J167" s="197">
        <f t="shared" si="0"/>
        <v>0</v>
      </c>
      <c r="T167" s="122"/>
      <c r="AT167" s="121" t="s">
        <v>128</v>
      </c>
      <c r="AU167" s="121" t="s">
        <v>81</v>
      </c>
      <c r="AV167" s="12" t="s">
        <v>19</v>
      </c>
      <c r="AW167" s="12" t="s">
        <v>31</v>
      </c>
      <c r="AX167" s="12" t="s">
        <v>75</v>
      </c>
      <c r="AY167" s="121" t="s">
        <v>124</v>
      </c>
    </row>
    <row r="168" spans="2:65" s="13" customFormat="1">
      <c r="B168" s="123"/>
      <c r="C168" s="132"/>
      <c r="D168" s="198"/>
      <c r="E168" s="199"/>
      <c r="F168" s="199" t="s">
        <v>255</v>
      </c>
      <c r="G168" s="199"/>
      <c r="H168" s="200">
        <v>1</v>
      </c>
      <c r="I168" s="201"/>
      <c r="J168" s="201"/>
      <c r="T168" s="125"/>
      <c r="AT168" s="124" t="s">
        <v>128</v>
      </c>
      <c r="AU168" s="124" t="s">
        <v>81</v>
      </c>
      <c r="AV168" s="13" t="s">
        <v>81</v>
      </c>
      <c r="AW168" s="13" t="s">
        <v>31</v>
      </c>
      <c r="AX168" s="13" t="s">
        <v>75</v>
      </c>
      <c r="AY168" s="124" t="s">
        <v>124</v>
      </c>
    </row>
    <row r="169" spans="2:65" s="12" customFormat="1">
      <c r="B169" s="120"/>
      <c r="C169" s="132"/>
      <c r="D169" s="202"/>
      <c r="E169" s="203"/>
      <c r="F169" s="203" t="s">
        <v>254</v>
      </c>
      <c r="G169" s="203"/>
      <c r="H169" s="204">
        <v>1</v>
      </c>
      <c r="I169" s="205"/>
      <c r="J169" s="205"/>
      <c r="T169" s="122"/>
      <c r="AT169" s="121" t="s">
        <v>128</v>
      </c>
      <c r="AU169" s="121" t="s">
        <v>81</v>
      </c>
      <c r="AV169" s="12" t="s">
        <v>19</v>
      </c>
      <c r="AW169" s="12" t="s">
        <v>31</v>
      </c>
      <c r="AX169" s="12" t="s">
        <v>75</v>
      </c>
      <c r="AY169" s="121" t="s">
        <v>124</v>
      </c>
    </row>
    <row r="170" spans="2:65" s="13" customFormat="1" ht="13.2">
      <c r="B170" s="123"/>
      <c r="C170" s="132"/>
      <c r="D170" s="190"/>
      <c r="E170" s="191" t="s">
        <v>140</v>
      </c>
      <c r="F170" s="191" t="s">
        <v>204</v>
      </c>
      <c r="G170" s="191"/>
      <c r="H170" s="192"/>
      <c r="I170" s="193"/>
      <c r="J170" s="193">
        <f>SUM(J171:J176)</f>
        <v>0</v>
      </c>
      <c r="T170" s="125"/>
      <c r="AT170" s="124" t="s">
        <v>128</v>
      </c>
      <c r="AU170" s="124" t="s">
        <v>81</v>
      </c>
      <c r="AV170" s="13" t="s">
        <v>81</v>
      </c>
      <c r="AW170" s="13" t="s">
        <v>31</v>
      </c>
      <c r="AX170" s="13" t="s">
        <v>75</v>
      </c>
      <c r="AY170" s="124" t="s">
        <v>124</v>
      </c>
    </row>
    <row r="171" spans="2:65" s="12" customFormat="1">
      <c r="B171" s="120"/>
      <c r="C171" s="132"/>
      <c r="D171" s="194">
        <v>11</v>
      </c>
      <c r="E171" s="195" t="s">
        <v>302</v>
      </c>
      <c r="F171" s="195" t="s">
        <v>303</v>
      </c>
      <c r="G171" s="195" t="s">
        <v>141</v>
      </c>
      <c r="H171" s="196">
        <v>17.009</v>
      </c>
      <c r="I171" s="197"/>
      <c r="J171" s="197">
        <f>H171*I171</f>
        <v>0</v>
      </c>
      <c r="T171" s="122"/>
      <c r="AT171" s="121" t="s">
        <v>128</v>
      </c>
      <c r="AU171" s="121" t="s">
        <v>81</v>
      </c>
      <c r="AV171" s="12" t="s">
        <v>19</v>
      </c>
      <c r="AW171" s="12" t="s">
        <v>31</v>
      </c>
      <c r="AX171" s="12" t="s">
        <v>75</v>
      </c>
      <c r="AY171" s="121" t="s">
        <v>124</v>
      </c>
    </row>
    <row r="172" spans="2:65" s="13" customFormat="1" ht="20.399999999999999">
      <c r="B172" s="123"/>
      <c r="C172" s="132"/>
      <c r="D172" s="194">
        <v>12</v>
      </c>
      <c r="E172" s="195" t="s">
        <v>143</v>
      </c>
      <c r="F172" s="195" t="s">
        <v>205</v>
      </c>
      <c r="G172" s="195" t="s">
        <v>141</v>
      </c>
      <c r="H172" s="196">
        <v>17.009</v>
      </c>
      <c r="I172" s="197"/>
      <c r="J172" s="197">
        <f t="shared" ref="J172:J173" si="1">H172*I172</f>
        <v>0</v>
      </c>
      <c r="T172" s="125"/>
      <c r="AT172" s="124" t="s">
        <v>128</v>
      </c>
      <c r="AU172" s="124" t="s">
        <v>81</v>
      </c>
      <c r="AV172" s="13" t="s">
        <v>81</v>
      </c>
      <c r="AW172" s="13" t="s">
        <v>31</v>
      </c>
      <c r="AX172" s="13" t="s">
        <v>75</v>
      </c>
      <c r="AY172" s="124" t="s">
        <v>124</v>
      </c>
    </row>
    <row r="173" spans="2:65" s="12" customFormat="1" ht="20.399999999999999">
      <c r="B173" s="120"/>
      <c r="C173" s="132"/>
      <c r="D173" s="194">
        <v>13</v>
      </c>
      <c r="E173" s="195" t="s">
        <v>145</v>
      </c>
      <c r="F173" s="195" t="s">
        <v>206</v>
      </c>
      <c r="G173" s="195" t="s">
        <v>141</v>
      </c>
      <c r="H173" s="196">
        <v>256.35000000000002</v>
      </c>
      <c r="I173" s="197"/>
      <c r="J173" s="197">
        <f t="shared" si="1"/>
        <v>0</v>
      </c>
      <c r="T173" s="122"/>
      <c r="AT173" s="121" t="s">
        <v>128</v>
      </c>
      <c r="AU173" s="121" t="s">
        <v>81</v>
      </c>
      <c r="AV173" s="12" t="s">
        <v>19</v>
      </c>
      <c r="AW173" s="12" t="s">
        <v>31</v>
      </c>
      <c r="AX173" s="12" t="s">
        <v>75</v>
      </c>
      <c r="AY173" s="121" t="s">
        <v>124</v>
      </c>
    </row>
    <row r="174" spans="2:65" s="13" customFormat="1">
      <c r="B174" s="123"/>
      <c r="C174" s="132"/>
      <c r="D174" s="198"/>
      <c r="E174" s="199"/>
      <c r="F174" s="199" t="s">
        <v>304</v>
      </c>
      <c r="G174" s="199"/>
      <c r="H174" s="200">
        <v>256.35000000000002</v>
      </c>
      <c r="I174" s="201"/>
      <c r="J174" s="201"/>
      <c r="T174" s="125"/>
      <c r="AT174" s="124" t="s">
        <v>128</v>
      </c>
      <c r="AU174" s="124" t="s">
        <v>81</v>
      </c>
      <c r="AV174" s="13" t="s">
        <v>81</v>
      </c>
      <c r="AW174" s="13" t="s">
        <v>31</v>
      </c>
      <c r="AX174" s="13" t="s">
        <v>75</v>
      </c>
      <c r="AY174" s="124" t="s">
        <v>124</v>
      </c>
    </row>
    <row r="175" spans="2:65" s="12" customFormat="1">
      <c r="B175" s="120"/>
      <c r="C175" s="132"/>
      <c r="D175" s="202"/>
      <c r="E175" s="203"/>
      <c r="F175" s="203" t="s">
        <v>254</v>
      </c>
      <c r="G175" s="203"/>
      <c r="H175" s="204">
        <v>256.35000000000002</v>
      </c>
      <c r="I175" s="205"/>
      <c r="J175" s="205"/>
      <c r="T175" s="122"/>
      <c r="AT175" s="121" t="s">
        <v>128</v>
      </c>
      <c r="AU175" s="121" t="s">
        <v>81</v>
      </c>
      <c r="AV175" s="12" t="s">
        <v>19</v>
      </c>
      <c r="AW175" s="12" t="s">
        <v>31</v>
      </c>
      <c r="AX175" s="12" t="s">
        <v>75</v>
      </c>
      <c r="AY175" s="121" t="s">
        <v>124</v>
      </c>
    </row>
    <row r="176" spans="2:65" s="13" customFormat="1" ht="20.399999999999999">
      <c r="B176" s="123"/>
      <c r="C176" s="132"/>
      <c r="D176" s="194">
        <v>14</v>
      </c>
      <c r="E176" s="195" t="s">
        <v>305</v>
      </c>
      <c r="F176" s="195" t="s">
        <v>306</v>
      </c>
      <c r="G176" s="195" t="s">
        <v>141</v>
      </c>
      <c r="H176" s="196">
        <v>17.09</v>
      </c>
      <c r="I176" s="197"/>
      <c r="J176" s="197">
        <f>H176*I176</f>
        <v>0</v>
      </c>
      <c r="T176" s="125"/>
      <c r="AT176" s="124" t="s">
        <v>128</v>
      </c>
      <c r="AU176" s="124" t="s">
        <v>81</v>
      </c>
      <c r="AV176" s="13" t="s">
        <v>81</v>
      </c>
      <c r="AW176" s="13" t="s">
        <v>31</v>
      </c>
      <c r="AX176" s="13" t="s">
        <v>75</v>
      </c>
      <c r="AY176" s="124" t="s">
        <v>124</v>
      </c>
    </row>
    <row r="177" spans="2:65" s="14" customFormat="1" ht="13.2">
      <c r="B177" s="126"/>
      <c r="C177" s="132"/>
      <c r="D177" s="190"/>
      <c r="E177" s="191" t="s">
        <v>192</v>
      </c>
      <c r="F177" s="191" t="s">
        <v>215</v>
      </c>
      <c r="G177" s="191"/>
      <c r="H177" s="192"/>
      <c r="I177" s="193"/>
      <c r="J177" s="193">
        <f>J178</f>
        <v>0</v>
      </c>
      <c r="T177" s="128"/>
      <c r="AT177" s="127" t="s">
        <v>128</v>
      </c>
      <c r="AU177" s="127" t="s">
        <v>81</v>
      </c>
      <c r="AV177" s="14" t="s">
        <v>85</v>
      </c>
      <c r="AW177" s="14" t="s">
        <v>31</v>
      </c>
      <c r="AX177" s="14" t="s">
        <v>19</v>
      </c>
      <c r="AY177" s="127" t="s">
        <v>124</v>
      </c>
    </row>
    <row r="178" spans="2:65" s="11" customFormat="1">
      <c r="B178" s="108"/>
      <c r="C178" s="132"/>
      <c r="D178" s="194">
        <v>15</v>
      </c>
      <c r="E178" s="195" t="s">
        <v>307</v>
      </c>
      <c r="F178" s="195" t="s">
        <v>215</v>
      </c>
      <c r="G178" s="195" t="s">
        <v>141</v>
      </c>
      <c r="H178" s="196">
        <v>3.0329999999999999</v>
      </c>
      <c r="I178" s="197"/>
      <c r="J178" s="197">
        <f>H178*I178</f>
        <v>0</v>
      </c>
      <c r="P178" s="110">
        <f>SUM(P179:P182)</f>
        <v>0</v>
      </c>
      <c r="R178" s="110">
        <f>SUM(R179:R182)</f>
        <v>0</v>
      </c>
      <c r="T178" s="111">
        <f>SUM(T179:T182)</f>
        <v>0</v>
      </c>
      <c r="AR178" s="109" t="s">
        <v>19</v>
      </c>
      <c r="AT178" s="112" t="s">
        <v>74</v>
      </c>
      <c r="AU178" s="112" t="s">
        <v>19</v>
      </c>
      <c r="AY178" s="109" t="s">
        <v>124</v>
      </c>
      <c r="BK178" s="113">
        <f>SUM(BK179:BK182)</f>
        <v>0</v>
      </c>
    </row>
    <row r="179" spans="2:65" s="1" customFormat="1" ht="13.8">
      <c r="B179" s="114"/>
      <c r="C179" s="132"/>
      <c r="D179" s="186"/>
      <c r="E179" s="187" t="s">
        <v>148</v>
      </c>
      <c r="F179" s="187" t="s">
        <v>207</v>
      </c>
      <c r="G179" s="187"/>
      <c r="H179" s="188"/>
      <c r="I179" s="189"/>
      <c r="J179" s="189">
        <f>J180+J185+J190+J195+J200+J258+J273+J279+J311+J322+J355+J367</f>
        <v>0</v>
      </c>
      <c r="K179" s="136"/>
      <c r="M179" s="135" t="s">
        <v>1</v>
      </c>
      <c r="N179" s="115" t="s">
        <v>40</v>
      </c>
      <c r="P179" s="116">
        <f>O179*H179</f>
        <v>0</v>
      </c>
      <c r="Q179" s="116">
        <v>0</v>
      </c>
      <c r="R179" s="116">
        <f>Q179*H179</f>
        <v>0</v>
      </c>
      <c r="S179" s="116">
        <v>0</v>
      </c>
      <c r="T179" s="117">
        <f>S179*H179</f>
        <v>0</v>
      </c>
      <c r="AR179" s="118" t="s">
        <v>85</v>
      </c>
      <c r="AT179" s="118" t="s">
        <v>125</v>
      </c>
      <c r="AU179" s="118" t="s">
        <v>81</v>
      </c>
      <c r="AY179" s="16" t="s">
        <v>124</v>
      </c>
      <c r="BE179" s="119">
        <f>IF(N179="základní",J179,0)</f>
        <v>0</v>
      </c>
      <c r="BF179" s="119">
        <f>IF(N179="snížená",J179,0)</f>
        <v>0</v>
      </c>
      <c r="BG179" s="119">
        <f>IF(N179="zákl. přenesená",J179,0)</f>
        <v>0</v>
      </c>
      <c r="BH179" s="119">
        <f>IF(N179="sníž. přenesená",J179,0)</f>
        <v>0</v>
      </c>
      <c r="BI179" s="119">
        <f>IF(N179="nulová",J179,0)</f>
        <v>0</v>
      </c>
      <c r="BJ179" s="16" t="s">
        <v>19</v>
      </c>
      <c r="BK179" s="119">
        <f>ROUND(I179*H179,2)</f>
        <v>0</v>
      </c>
      <c r="BL179" s="16" t="s">
        <v>85</v>
      </c>
      <c r="BM179" s="118" t="s">
        <v>142</v>
      </c>
    </row>
    <row r="180" spans="2:65" s="1" customFormat="1" ht="13.2">
      <c r="B180" s="114"/>
      <c r="C180" s="132"/>
      <c r="D180" s="190"/>
      <c r="E180" s="191" t="s">
        <v>194</v>
      </c>
      <c r="F180" s="191" t="s">
        <v>225</v>
      </c>
      <c r="G180" s="191"/>
      <c r="H180" s="192"/>
      <c r="I180" s="193"/>
      <c r="J180" s="193">
        <f>J181</f>
        <v>0</v>
      </c>
      <c r="K180" s="136"/>
      <c r="M180" s="135" t="s">
        <v>1</v>
      </c>
      <c r="N180" s="115" t="s">
        <v>40</v>
      </c>
      <c r="P180" s="116">
        <f>O180*H180</f>
        <v>0</v>
      </c>
      <c r="Q180" s="116">
        <v>0</v>
      </c>
      <c r="R180" s="116">
        <f>Q180*H180</f>
        <v>0</v>
      </c>
      <c r="S180" s="116">
        <v>0</v>
      </c>
      <c r="T180" s="117">
        <f>S180*H180</f>
        <v>0</v>
      </c>
      <c r="AR180" s="118" t="s">
        <v>85</v>
      </c>
      <c r="AT180" s="118" t="s">
        <v>125</v>
      </c>
      <c r="AU180" s="118" t="s">
        <v>81</v>
      </c>
      <c r="AY180" s="16" t="s">
        <v>124</v>
      </c>
      <c r="BE180" s="119">
        <f>IF(N180="základní",J180,0)</f>
        <v>0</v>
      </c>
      <c r="BF180" s="119">
        <f>IF(N180="snížená",J180,0)</f>
        <v>0</v>
      </c>
      <c r="BG180" s="119">
        <f>IF(N180="zákl. přenesená",J180,0)</f>
        <v>0</v>
      </c>
      <c r="BH180" s="119">
        <f>IF(N180="sníž. přenesená",J180,0)</f>
        <v>0</v>
      </c>
      <c r="BI180" s="119">
        <f>IF(N180="nulová",J180,0)</f>
        <v>0</v>
      </c>
      <c r="BJ180" s="16" t="s">
        <v>19</v>
      </c>
      <c r="BK180" s="119">
        <f>ROUND(I180*H180,2)</f>
        <v>0</v>
      </c>
      <c r="BL180" s="16" t="s">
        <v>85</v>
      </c>
      <c r="BM180" s="118" t="s">
        <v>144</v>
      </c>
    </row>
    <row r="181" spans="2:65" s="1" customFormat="1" ht="11.4">
      <c r="B181" s="114"/>
      <c r="C181" s="132"/>
      <c r="D181" s="194">
        <v>16</v>
      </c>
      <c r="E181" s="195" t="s">
        <v>308</v>
      </c>
      <c r="F181" s="195" t="s">
        <v>309</v>
      </c>
      <c r="G181" s="195" t="s">
        <v>195</v>
      </c>
      <c r="H181" s="196">
        <v>2</v>
      </c>
      <c r="I181" s="197"/>
      <c r="J181" s="197">
        <f>H181*I181</f>
        <v>0</v>
      </c>
      <c r="K181" s="136"/>
      <c r="M181" s="135" t="s">
        <v>1</v>
      </c>
      <c r="N181" s="115" t="s">
        <v>40</v>
      </c>
      <c r="P181" s="116">
        <f>O181*H181</f>
        <v>0</v>
      </c>
      <c r="Q181" s="116">
        <v>0</v>
      </c>
      <c r="R181" s="116">
        <f>Q181*H181</f>
        <v>0</v>
      </c>
      <c r="S181" s="116">
        <v>0</v>
      </c>
      <c r="T181" s="117">
        <f>S181*H181</f>
        <v>0</v>
      </c>
      <c r="AR181" s="118" t="s">
        <v>85</v>
      </c>
      <c r="AT181" s="118" t="s">
        <v>125</v>
      </c>
      <c r="AU181" s="118" t="s">
        <v>81</v>
      </c>
      <c r="AY181" s="16" t="s">
        <v>124</v>
      </c>
      <c r="BE181" s="119">
        <f>IF(N181="základní",J181,0)</f>
        <v>0</v>
      </c>
      <c r="BF181" s="119">
        <f>IF(N181="snížená",J181,0)</f>
        <v>0</v>
      </c>
      <c r="BG181" s="119">
        <f>IF(N181="zákl. přenesená",J181,0)</f>
        <v>0</v>
      </c>
      <c r="BH181" s="119">
        <f>IF(N181="sníž. přenesená",J181,0)</f>
        <v>0</v>
      </c>
      <c r="BI181" s="119">
        <f>IF(N181="nulová",J181,0)</f>
        <v>0</v>
      </c>
      <c r="BJ181" s="16" t="s">
        <v>19</v>
      </c>
      <c r="BK181" s="119">
        <f>ROUND(I181*H181,2)</f>
        <v>0</v>
      </c>
      <c r="BL181" s="16" t="s">
        <v>85</v>
      </c>
      <c r="BM181" s="118" t="s">
        <v>146</v>
      </c>
    </row>
    <row r="182" spans="2:65" s="1" customFormat="1" ht="11.4">
      <c r="B182" s="114"/>
      <c r="C182" s="132"/>
      <c r="D182" s="198"/>
      <c r="E182" s="199"/>
      <c r="F182" s="199" t="s">
        <v>310</v>
      </c>
      <c r="G182" s="199"/>
      <c r="H182" s="200">
        <v>1</v>
      </c>
      <c r="I182" s="201"/>
      <c r="J182" s="201"/>
      <c r="K182" s="136"/>
      <c r="M182" s="135" t="s">
        <v>1</v>
      </c>
      <c r="N182" s="115" t="s">
        <v>40</v>
      </c>
      <c r="P182" s="116">
        <f>O182*H182</f>
        <v>0</v>
      </c>
      <c r="Q182" s="116">
        <v>0</v>
      </c>
      <c r="R182" s="116">
        <f>Q182*H182</f>
        <v>0</v>
      </c>
      <c r="S182" s="116">
        <v>0</v>
      </c>
      <c r="T182" s="117">
        <f>S182*H182</f>
        <v>0</v>
      </c>
      <c r="AR182" s="118" t="s">
        <v>85</v>
      </c>
      <c r="AT182" s="118" t="s">
        <v>125</v>
      </c>
      <c r="AU182" s="118" t="s">
        <v>81</v>
      </c>
      <c r="AY182" s="16" t="s">
        <v>124</v>
      </c>
      <c r="BE182" s="119">
        <f>IF(N182="základní",J182,0)</f>
        <v>0</v>
      </c>
      <c r="BF182" s="119">
        <f>IF(N182="snížená",J182,0)</f>
        <v>0</v>
      </c>
      <c r="BG182" s="119">
        <f>IF(N182="zákl. přenesená",J182,0)</f>
        <v>0</v>
      </c>
      <c r="BH182" s="119">
        <f>IF(N182="sníž. přenesená",J182,0)</f>
        <v>0</v>
      </c>
      <c r="BI182" s="119">
        <f>IF(N182="nulová",J182,0)</f>
        <v>0</v>
      </c>
      <c r="BJ182" s="16" t="s">
        <v>19</v>
      </c>
      <c r="BK182" s="119">
        <f>ROUND(I182*H182,2)</f>
        <v>0</v>
      </c>
      <c r="BL182" s="16" t="s">
        <v>85</v>
      </c>
      <c r="BM182" s="118" t="s">
        <v>147</v>
      </c>
    </row>
    <row r="183" spans="2:65" s="11" customFormat="1">
      <c r="B183" s="108"/>
      <c r="C183" s="132"/>
      <c r="D183" s="198"/>
      <c r="E183" s="199"/>
      <c r="F183" s="199" t="s">
        <v>311</v>
      </c>
      <c r="G183" s="199"/>
      <c r="H183" s="200">
        <v>1</v>
      </c>
      <c r="I183" s="201"/>
      <c r="J183" s="201"/>
      <c r="P183" s="110" t="e">
        <f>P184+P204+#REF!+P237</f>
        <v>#REF!</v>
      </c>
      <c r="R183" s="110" t="e">
        <f>R184+R204+#REF!+R237</f>
        <v>#REF!</v>
      </c>
      <c r="T183" s="111" t="e">
        <f>T184+T204+#REF!+T237</f>
        <v>#REF!</v>
      </c>
      <c r="AR183" s="109" t="s">
        <v>81</v>
      </c>
      <c r="AT183" s="112" t="s">
        <v>74</v>
      </c>
      <c r="AU183" s="112" t="s">
        <v>75</v>
      </c>
      <c r="AY183" s="109" t="s">
        <v>124</v>
      </c>
      <c r="BK183" s="113" t="e">
        <f>BK184+BK204+#REF!+BK237</f>
        <v>#REF!</v>
      </c>
    </row>
    <row r="184" spans="2:65" s="11" customFormat="1">
      <c r="B184" s="108"/>
      <c r="C184" s="132"/>
      <c r="D184" s="202"/>
      <c r="E184" s="203"/>
      <c r="F184" s="203" t="s">
        <v>254</v>
      </c>
      <c r="G184" s="203"/>
      <c r="H184" s="204">
        <v>2</v>
      </c>
      <c r="I184" s="205"/>
      <c r="J184" s="205"/>
      <c r="P184" s="110">
        <f>SUM(P185:P203)</f>
        <v>0</v>
      </c>
      <c r="R184" s="110">
        <f>SUM(R185:R203)</f>
        <v>0</v>
      </c>
      <c r="T184" s="111">
        <f>SUM(T185:T203)</f>
        <v>2.1299999999999999E-2</v>
      </c>
      <c r="AR184" s="109" t="s">
        <v>81</v>
      </c>
      <c r="AT184" s="112" t="s">
        <v>74</v>
      </c>
      <c r="AU184" s="112" t="s">
        <v>19</v>
      </c>
      <c r="AY184" s="109" t="s">
        <v>124</v>
      </c>
      <c r="BK184" s="113">
        <f>SUM(BK185:BK203)</f>
        <v>0</v>
      </c>
    </row>
    <row r="185" spans="2:65" s="1" customFormat="1" ht="13.2">
      <c r="B185" s="114"/>
      <c r="C185" s="132"/>
      <c r="D185" s="190"/>
      <c r="E185" s="191" t="s">
        <v>208</v>
      </c>
      <c r="F185" s="191" t="s">
        <v>258</v>
      </c>
      <c r="G185" s="191"/>
      <c r="H185" s="192"/>
      <c r="I185" s="193"/>
      <c r="J185" s="193">
        <f>J186</f>
        <v>0</v>
      </c>
      <c r="K185" s="136"/>
      <c r="M185" s="135" t="s">
        <v>1</v>
      </c>
      <c r="N185" s="115" t="s">
        <v>40</v>
      </c>
      <c r="P185" s="116">
        <f>O185*H185</f>
        <v>0</v>
      </c>
      <c r="Q185" s="116">
        <v>0</v>
      </c>
      <c r="R185" s="116">
        <f>Q185*H185</f>
        <v>0</v>
      </c>
      <c r="S185" s="116">
        <v>1.721E-2</v>
      </c>
      <c r="T185" s="117">
        <f>S185*H185</f>
        <v>0</v>
      </c>
      <c r="AR185" s="118" t="s">
        <v>150</v>
      </c>
      <c r="AT185" s="118" t="s">
        <v>125</v>
      </c>
      <c r="AU185" s="118" t="s">
        <v>81</v>
      </c>
      <c r="AY185" s="16" t="s">
        <v>124</v>
      </c>
      <c r="BE185" s="119">
        <f>IF(N185="základní",J185,0)</f>
        <v>0</v>
      </c>
      <c r="BF185" s="119">
        <f>IF(N185="snížená",J185,0)</f>
        <v>0</v>
      </c>
      <c r="BG185" s="119">
        <f>IF(N185="zákl. přenesená",J185,0)</f>
        <v>0</v>
      </c>
      <c r="BH185" s="119">
        <f>IF(N185="sníž. přenesená",J185,0)</f>
        <v>0</v>
      </c>
      <c r="BI185" s="119">
        <f>IF(N185="nulová",J185,0)</f>
        <v>0</v>
      </c>
      <c r="BJ185" s="16" t="s">
        <v>19</v>
      </c>
      <c r="BK185" s="119">
        <f>ROUND(I185*H185,2)</f>
        <v>0</v>
      </c>
      <c r="BL185" s="16" t="s">
        <v>150</v>
      </c>
      <c r="BM185" s="118" t="s">
        <v>151</v>
      </c>
    </row>
    <row r="186" spans="2:65" s="12" customFormat="1">
      <c r="B186" s="120"/>
      <c r="C186" s="132"/>
      <c r="D186" s="194">
        <v>17</v>
      </c>
      <c r="E186" s="195" t="s">
        <v>312</v>
      </c>
      <c r="F186" s="195" t="s">
        <v>313</v>
      </c>
      <c r="G186" s="195" t="s">
        <v>131</v>
      </c>
      <c r="H186" s="196">
        <v>2</v>
      </c>
      <c r="I186" s="197"/>
      <c r="J186" s="197">
        <f>H186*I186</f>
        <v>0</v>
      </c>
      <c r="T186" s="122"/>
      <c r="AT186" s="121" t="s">
        <v>128</v>
      </c>
      <c r="AU186" s="121" t="s">
        <v>81</v>
      </c>
      <c r="AV186" s="12" t="s">
        <v>19</v>
      </c>
      <c r="AW186" s="12" t="s">
        <v>31</v>
      </c>
      <c r="AX186" s="12" t="s">
        <v>75</v>
      </c>
      <c r="AY186" s="121" t="s">
        <v>124</v>
      </c>
    </row>
    <row r="187" spans="2:65" s="13" customFormat="1">
      <c r="B187" s="123"/>
      <c r="C187" s="132"/>
      <c r="D187" s="198"/>
      <c r="E187" s="199"/>
      <c r="F187" s="199" t="s">
        <v>314</v>
      </c>
      <c r="G187" s="199"/>
      <c r="H187" s="200">
        <v>1</v>
      </c>
      <c r="I187" s="201"/>
      <c r="J187" s="201"/>
      <c r="T187" s="125"/>
      <c r="AT187" s="124" t="s">
        <v>128</v>
      </c>
      <c r="AU187" s="124" t="s">
        <v>81</v>
      </c>
      <c r="AV187" s="13" t="s">
        <v>81</v>
      </c>
      <c r="AW187" s="13" t="s">
        <v>31</v>
      </c>
      <c r="AX187" s="13" t="s">
        <v>75</v>
      </c>
      <c r="AY187" s="124" t="s">
        <v>124</v>
      </c>
    </row>
    <row r="188" spans="2:65" s="14" customFormat="1">
      <c r="B188" s="126"/>
      <c r="C188" s="132"/>
      <c r="D188" s="198"/>
      <c r="E188" s="199"/>
      <c r="F188" s="199" t="s">
        <v>315</v>
      </c>
      <c r="G188" s="199"/>
      <c r="H188" s="200">
        <v>1</v>
      </c>
      <c r="I188" s="201"/>
      <c r="J188" s="201"/>
      <c r="T188" s="128"/>
      <c r="AT188" s="127" t="s">
        <v>128</v>
      </c>
      <c r="AU188" s="127" t="s">
        <v>81</v>
      </c>
      <c r="AV188" s="14" t="s">
        <v>85</v>
      </c>
      <c r="AW188" s="14" t="s">
        <v>31</v>
      </c>
      <c r="AX188" s="14" t="s">
        <v>19</v>
      </c>
      <c r="AY188" s="127" t="s">
        <v>124</v>
      </c>
    </row>
    <row r="189" spans="2:65" s="1" customFormat="1" ht="11.4">
      <c r="B189" s="114"/>
      <c r="C189" s="132"/>
      <c r="D189" s="202"/>
      <c r="E189" s="203"/>
      <c r="F189" s="203" t="s">
        <v>254</v>
      </c>
      <c r="G189" s="203"/>
      <c r="H189" s="204">
        <v>2</v>
      </c>
      <c r="I189" s="205"/>
      <c r="J189" s="205"/>
      <c r="K189" s="136"/>
      <c r="M189" s="135" t="s">
        <v>1</v>
      </c>
      <c r="N189" s="115" t="s">
        <v>40</v>
      </c>
      <c r="P189" s="116">
        <f>O189*H189</f>
        <v>0</v>
      </c>
      <c r="Q189" s="116">
        <v>0</v>
      </c>
      <c r="R189" s="116">
        <f>Q189*H189</f>
        <v>0</v>
      </c>
      <c r="S189" s="116">
        <v>1.065E-2</v>
      </c>
      <c r="T189" s="117">
        <f>S189*H189</f>
        <v>2.1299999999999999E-2</v>
      </c>
      <c r="AR189" s="118" t="s">
        <v>150</v>
      </c>
      <c r="AT189" s="118" t="s">
        <v>125</v>
      </c>
      <c r="AU189" s="118" t="s">
        <v>81</v>
      </c>
      <c r="AY189" s="16" t="s">
        <v>124</v>
      </c>
      <c r="BE189" s="119">
        <f>IF(N189="základní",J189,0)</f>
        <v>0</v>
      </c>
      <c r="BF189" s="119">
        <f>IF(N189="snížená",J189,0)</f>
        <v>0</v>
      </c>
      <c r="BG189" s="119">
        <f>IF(N189="zákl. přenesená",J189,0)</f>
        <v>0</v>
      </c>
      <c r="BH189" s="119">
        <f>IF(N189="sníž. přenesená",J189,0)</f>
        <v>0</v>
      </c>
      <c r="BI189" s="119">
        <f>IF(N189="nulová",J189,0)</f>
        <v>0</v>
      </c>
      <c r="BJ189" s="16" t="s">
        <v>19</v>
      </c>
      <c r="BK189" s="119">
        <f>ROUND(I189*H189,2)</f>
        <v>0</v>
      </c>
      <c r="BL189" s="16" t="s">
        <v>150</v>
      </c>
      <c r="BM189" s="118" t="s">
        <v>152</v>
      </c>
    </row>
    <row r="190" spans="2:65" s="12" customFormat="1" ht="13.2">
      <c r="B190" s="120"/>
      <c r="C190" s="132"/>
      <c r="D190" s="190"/>
      <c r="E190" s="191" t="s">
        <v>316</v>
      </c>
      <c r="F190" s="191" t="s">
        <v>317</v>
      </c>
      <c r="G190" s="191"/>
      <c r="H190" s="192"/>
      <c r="I190" s="193"/>
      <c r="J190" s="193">
        <f>SUM(J191:J194)</f>
        <v>0</v>
      </c>
      <c r="T190" s="122"/>
      <c r="AT190" s="121" t="s">
        <v>128</v>
      </c>
      <c r="AU190" s="121" t="s">
        <v>81</v>
      </c>
      <c r="AV190" s="12" t="s">
        <v>19</v>
      </c>
      <c r="AW190" s="12" t="s">
        <v>31</v>
      </c>
      <c r="AX190" s="12" t="s">
        <v>75</v>
      </c>
      <c r="AY190" s="121" t="s">
        <v>124</v>
      </c>
    </row>
    <row r="191" spans="2:65" s="13" customFormat="1">
      <c r="B191" s="123"/>
      <c r="C191" s="132"/>
      <c r="D191" s="194">
        <v>18</v>
      </c>
      <c r="E191" s="195" t="s">
        <v>318</v>
      </c>
      <c r="F191" s="195" t="s">
        <v>319</v>
      </c>
      <c r="G191" s="195" t="s">
        <v>131</v>
      </c>
      <c r="H191" s="196">
        <v>1</v>
      </c>
      <c r="I191" s="197"/>
      <c r="J191" s="197">
        <f t="shared" ref="J191:J194" si="2">H191*I191</f>
        <v>0</v>
      </c>
      <c r="T191" s="125"/>
      <c r="AT191" s="124" t="s">
        <v>128</v>
      </c>
      <c r="AU191" s="124" t="s">
        <v>81</v>
      </c>
      <c r="AV191" s="13" t="s">
        <v>81</v>
      </c>
      <c r="AW191" s="13" t="s">
        <v>31</v>
      </c>
      <c r="AX191" s="13" t="s">
        <v>75</v>
      </c>
      <c r="AY191" s="124" t="s">
        <v>124</v>
      </c>
    </row>
    <row r="192" spans="2:65" s="12" customFormat="1">
      <c r="B192" s="120"/>
      <c r="C192" s="132"/>
      <c r="D192" s="194">
        <v>19</v>
      </c>
      <c r="E192" s="195" t="s">
        <v>320</v>
      </c>
      <c r="F192" s="195" t="s">
        <v>321</v>
      </c>
      <c r="G192" s="195" t="s">
        <v>195</v>
      </c>
      <c r="H192" s="196">
        <v>1</v>
      </c>
      <c r="I192" s="197"/>
      <c r="J192" s="197">
        <f t="shared" si="2"/>
        <v>0</v>
      </c>
      <c r="T192" s="122"/>
      <c r="AT192" s="121" t="s">
        <v>128</v>
      </c>
      <c r="AU192" s="121" t="s">
        <v>81</v>
      </c>
      <c r="AV192" s="12" t="s">
        <v>19</v>
      </c>
      <c r="AW192" s="12" t="s">
        <v>31</v>
      </c>
      <c r="AX192" s="12" t="s">
        <v>75</v>
      </c>
      <c r="AY192" s="121" t="s">
        <v>124</v>
      </c>
    </row>
    <row r="193" spans="2:65" s="13" customFormat="1">
      <c r="B193" s="123"/>
      <c r="C193" s="132"/>
      <c r="D193" s="194">
        <v>20</v>
      </c>
      <c r="E193" s="195" t="s">
        <v>322</v>
      </c>
      <c r="F193" s="195" t="s">
        <v>323</v>
      </c>
      <c r="G193" s="195" t="s">
        <v>195</v>
      </c>
      <c r="H193" s="196">
        <v>1</v>
      </c>
      <c r="I193" s="197"/>
      <c r="J193" s="197">
        <f t="shared" si="2"/>
        <v>0</v>
      </c>
      <c r="T193" s="125"/>
      <c r="AT193" s="124" t="s">
        <v>128</v>
      </c>
      <c r="AU193" s="124" t="s">
        <v>81</v>
      </c>
      <c r="AV193" s="13" t="s">
        <v>81</v>
      </c>
      <c r="AW193" s="13" t="s">
        <v>31</v>
      </c>
      <c r="AX193" s="13" t="s">
        <v>75</v>
      </c>
      <c r="AY193" s="124" t="s">
        <v>124</v>
      </c>
    </row>
    <row r="194" spans="2:65" s="12" customFormat="1">
      <c r="B194" s="120"/>
      <c r="C194" s="132"/>
      <c r="D194" s="194">
        <v>21</v>
      </c>
      <c r="E194" s="195" t="s">
        <v>324</v>
      </c>
      <c r="F194" s="195" t="s">
        <v>325</v>
      </c>
      <c r="G194" s="195" t="s">
        <v>195</v>
      </c>
      <c r="H194" s="196">
        <v>1</v>
      </c>
      <c r="I194" s="197"/>
      <c r="J194" s="197">
        <f t="shared" si="2"/>
        <v>0</v>
      </c>
      <c r="T194" s="122"/>
      <c r="AT194" s="121" t="s">
        <v>128</v>
      </c>
      <c r="AU194" s="121" t="s">
        <v>81</v>
      </c>
      <c r="AV194" s="12" t="s">
        <v>19</v>
      </c>
      <c r="AW194" s="12" t="s">
        <v>31</v>
      </c>
      <c r="AX194" s="12" t="s">
        <v>75</v>
      </c>
      <c r="AY194" s="121" t="s">
        <v>124</v>
      </c>
    </row>
    <row r="195" spans="2:65" s="13" customFormat="1" ht="13.2">
      <c r="B195" s="123"/>
      <c r="C195" s="132"/>
      <c r="D195" s="190"/>
      <c r="E195" s="191" t="s">
        <v>326</v>
      </c>
      <c r="F195" s="191" t="s">
        <v>327</v>
      </c>
      <c r="G195" s="191"/>
      <c r="H195" s="192"/>
      <c r="I195" s="193"/>
      <c r="J195" s="193">
        <f>SUM(J196:J199)</f>
        <v>0</v>
      </c>
      <c r="T195" s="125"/>
      <c r="AT195" s="124" t="s">
        <v>128</v>
      </c>
      <c r="AU195" s="124" t="s">
        <v>81</v>
      </c>
      <c r="AV195" s="13" t="s">
        <v>81</v>
      </c>
      <c r="AW195" s="13" t="s">
        <v>31</v>
      </c>
      <c r="AX195" s="13" t="s">
        <v>75</v>
      </c>
      <c r="AY195" s="124" t="s">
        <v>124</v>
      </c>
    </row>
    <row r="196" spans="2:65" s="13" customFormat="1">
      <c r="B196" s="123"/>
      <c r="C196" s="132"/>
      <c r="D196" s="194">
        <v>22</v>
      </c>
      <c r="E196" s="195" t="s">
        <v>328</v>
      </c>
      <c r="F196" s="195" t="s">
        <v>329</v>
      </c>
      <c r="G196" s="195" t="s">
        <v>126</v>
      </c>
      <c r="H196" s="196">
        <v>16.41</v>
      </c>
      <c r="I196" s="197"/>
      <c r="J196" s="197">
        <f>H196*I196</f>
        <v>0</v>
      </c>
      <c r="T196" s="125"/>
      <c r="AT196" s="124" t="s">
        <v>128</v>
      </c>
      <c r="AU196" s="124" t="s">
        <v>81</v>
      </c>
      <c r="AV196" s="13" t="s">
        <v>81</v>
      </c>
      <c r="AW196" s="13" t="s">
        <v>31</v>
      </c>
      <c r="AX196" s="13" t="s">
        <v>75</v>
      </c>
      <c r="AY196" s="124" t="s">
        <v>124</v>
      </c>
    </row>
    <row r="197" spans="2:65" s="13" customFormat="1">
      <c r="B197" s="123"/>
      <c r="C197" s="132"/>
      <c r="D197" s="198"/>
      <c r="E197" s="199"/>
      <c r="F197" s="199" t="s">
        <v>330</v>
      </c>
      <c r="G197" s="199"/>
      <c r="H197" s="200">
        <v>16.41</v>
      </c>
      <c r="I197" s="201"/>
      <c r="J197" s="201"/>
      <c r="T197" s="125"/>
      <c r="AT197" s="124" t="s">
        <v>128</v>
      </c>
      <c r="AU197" s="124" t="s">
        <v>81</v>
      </c>
      <c r="AV197" s="13" t="s">
        <v>81</v>
      </c>
      <c r="AW197" s="13" t="s">
        <v>31</v>
      </c>
      <c r="AX197" s="13" t="s">
        <v>75</v>
      </c>
      <c r="AY197" s="124" t="s">
        <v>124</v>
      </c>
    </row>
    <row r="198" spans="2:65" s="13" customFormat="1">
      <c r="B198" s="123"/>
      <c r="C198" s="132"/>
      <c r="D198" s="202"/>
      <c r="E198" s="203"/>
      <c r="F198" s="203" t="s">
        <v>254</v>
      </c>
      <c r="G198" s="203"/>
      <c r="H198" s="204">
        <v>16.41</v>
      </c>
      <c r="I198" s="205"/>
      <c r="J198" s="205"/>
      <c r="T198" s="125"/>
      <c r="AT198" s="124" t="s">
        <v>128</v>
      </c>
      <c r="AU198" s="124" t="s">
        <v>81</v>
      </c>
      <c r="AV198" s="13" t="s">
        <v>81</v>
      </c>
      <c r="AW198" s="13" t="s">
        <v>31</v>
      </c>
      <c r="AX198" s="13" t="s">
        <v>75</v>
      </c>
      <c r="AY198" s="124" t="s">
        <v>124</v>
      </c>
    </row>
    <row r="199" spans="2:65" s="13" customFormat="1">
      <c r="B199" s="123"/>
      <c r="C199" s="132"/>
      <c r="D199" s="194">
        <v>23</v>
      </c>
      <c r="E199" s="195" t="s">
        <v>331</v>
      </c>
      <c r="F199" s="195" t="s">
        <v>332</v>
      </c>
      <c r="G199" s="195" t="s">
        <v>141</v>
      </c>
      <c r="H199" s="196">
        <v>1.647</v>
      </c>
      <c r="I199" s="197"/>
      <c r="J199" s="197">
        <f>H199*I199</f>
        <v>0</v>
      </c>
      <c r="T199" s="125"/>
      <c r="AT199" s="124" t="s">
        <v>128</v>
      </c>
      <c r="AU199" s="124" t="s">
        <v>81</v>
      </c>
      <c r="AV199" s="13" t="s">
        <v>81</v>
      </c>
      <c r="AW199" s="13" t="s">
        <v>31</v>
      </c>
      <c r="AX199" s="13" t="s">
        <v>75</v>
      </c>
      <c r="AY199" s="124" t="s">
        <v>124</v>
      </c>
    </row>
    <row r="200" spans="2:65" s="13" customFormat="1" ht="13.2">
      <c r="B200" s="123"/>
      <c r="C200" s="132"/>
      <c r="D200" s="190"/>
      <c r="E200" s="191" t="s">
        <v>149</v>
      </c>
      <c r="F200" s="191" t="s">
        <v>209</v>
      </c>
      <c r="G200" s="191"/>
      <c r="H200" s="192"/>
      <c r="I200" s="193"/>
      <c r="J200" s="193">
        <f>SUM(J201:J257)</f>
        <v>0</v>
      </c>
      <c r="T200" s="125"/>
      <c r="AT200" s="124" t="s">
        <v>128</v>
      </c>
      <c r="AU200" s="124" t="s">
        <v>81</v>
      </c>
      <c r="AV200" s="13" t="s">
        <v>81</v>
      </c>
      <c r="AW200" s="13" t="s">
        <v>31</v>
      </c>
      <c r="AX200" s="13" t="s">
        <v>75</v>
      </c>
      <c r="AY200" s="124" t="s">
        <v>124</v>
      </c>
    </row>
    <row r="201" spans="2:65" s="13" customFormat="1">
      <c r="B201" s="123"/>
      <c r="C201" s="132"/>
      <c r="D201" s="194">
        <v>24</v>
      </c>
      <c r="E201" s="195" t="s">
        <v>333</v>
      </c>
      <c r="F201" s="195" t="s">
        <v>334</v>
      </c>
      <c r="G201" s="195" t="s">
        <v>126</v>
      </c>
      <c r="H201" s="196">
        <v>33.826999999999998</v>
      </c>
      <c r="I201" s="197"/>
      <c r="J201" s="197">
        <f>H201*I201</f>
        <v>0</v>
      </c>
      <c r="T201" s="125"/>
      <c r="AT201" s="124" t="s">
        <v>128</v>
      </c>
      <c r="AU201" s="124" t="s">
        <v>81</v>
      </c>
      <c r="AV201" s="13" t="s">
        <v>81</v>
      </c>
      <c r="AW201" s="13" t="s">
        <v>31</v>
      </c>
      <c r="AX201" s="13" t="s">
        <v>75</v>
      </c>
      <c r="AY201" s="124" t="s">
        <v>124</v>
      </c>
    </row>
    <row r="202" spans="2:65" s="13" customFormat="1">
      <c r="B202" s="123"/>
      <c r="C202" s="132"/>
      <c r="D202" s="198"/>
      <c r="E202" s="199"/>
      <c r="F202" s="199" t="s">
        <v>335</v>
      </c>
      <c r="G202" s="199"/>
      <c r="H202" s="200">
        <v>17.681999999999999</v>
      </c>
      <c r="I202" s="201"/>
      <c r="J202" s="201"/>
      <c r="T202" s="125"/>
      <c r="AT202" s="124" t="s">
        <v>128</v>
      </c>
      <c r="AU202" s="124" t="s">
        <v>81</v>
      </c>
      <c r="AV202" s="13" t="s">
        <v>81</v>
      </c>
      <c r="AW202" s="13" t="s">
        <v>31</v>
      </c>
      <c r="AX202" s="13" t="s">
        <v>75</v>
      </c>
      <c r="AY202" s="124" t="s">
        <v>124</v>
      </c>
    </row>
    <row r="203" spans="2:65" s="14" customFormat="1">
      <c r="B203" s="126"/>
      <c r="C203" s="132"/>
      <c r="D203" s="198"/>
      <c r="E203" s="199"/>
      <c r="F203" s="199" t="s">
        <v>336</v>
      </c>
      <c r="G203" s="199"/>
      <c r="H203" s="200">
        <v>-1.6</v>
      </c>
      <c r="I203" s="201"/>
      <c r="J203" s="201"/>
      <c r="T203" s="128"/>
      <c r="AT203" s="127" t="s">
        <v>128</v>
      </c>
      <c r="AU203" s="127" t="s">
        <v>81</v>
      </c>
      <c r="AV203" s="14" t="s">
        <v>85</v>
      </c>
      <c r="AW203" s="14" t="s">
        <v>31</v>
      </c>
      <c r="AX203" s="14" t="s">
        <v>19</v>
      </c>
      <c r="AY203" s="127" t="s">
        <v>124</v>
      </c>
    </row>
    <row r="204" spans="2:65" s="11" customFormat="1">
      <c r="B204" s="108"/>
      <c r="C204" s="132"/>
      <c r="D204" s="198"/>
      <c r="E204" s="199"/>
      <c r="F204" s="199" t="s">
        <v>337</v>
      </c>
      <c r="G204" s="199"/>
      <c r="H204" s="200">
        <v>23.625</v>
      </c>
      <c r="I204" s="201"/>
      <c r="J204" s="201"/>
      <c r="P204" s="110">
        <f>SUM(P205:P215)</f>
        <v>0</v>
      </c>
      <c r="R204" s="110">
        <f>SUM(R205:R215)</f>
        <v>0</v>
      </c>
      <c r="T204" s="111">
        <f>SUM(T205:T215)</f>
        <v>1.0173920000000001</v>
      </c>
      <c r="AR204" s="109" t="s">
        <v>81</v>
      </c>
      <c r="AT204" s="112" t="s">
        <v>74</v>
      </c>
      <c r="AU204" s="112" t="s">
        <v>19</v>
      </c>
      <c r="AY204" s="109" t="s">
        <v>124</v>
      </c>
      <c r="BK204" s="113">
        <f>SUM(BK205:BK215)</f>
        <v>0</v>
      </c>
    </row>
    <row r="205" spans="2:65" s="1" customFormat="1" ht="11.4">
      <c r="B205" s="114"/>
      <c r="C205" s="132"/>
      <c r="D205" s="198"/>
      <c r="E205" s="199"/>
      <c r="F205" s="199" t="s">
        <v>338</v>
      </c>
      <c r="G205" s="199"/>
      <c r="H205" s="200">
        <v>-5.88</v>
      </c>
      <c r="I205" s="201"/>
      <c r="J205" s="201"/>
      <c r="K205" s="136"/>
      <c r="M205" s="135" t="s">
        <v>1</v>
      </c>
      <c r="N205" s="115" t="s">
        <v>40</v>
      </c>
      <c r="P205" s="116">
        <f>O205*H205</f>
        <v>0</v>
      </c>
      <c r="Q205" s="116">
        <v>0</v>
      </c>
      <c r="R205" s="116">
        <f>Q205*H205</f>
        <v>0</v>
      </c>
      <c r="S205" s="116">
        <v>4.0000000000000001E-3</v>
      </c>
      <c r="T205" s="117">
        <f>S205*H205</f>
        <v>-2.3519999999999999E-2</v>
      </c>
      <c r="AR205" s="118" t="s">
        <v>150</v>
      </c>
      <c r="AT205" s="118" t="s">
        <v>125</v>
      </c>
      <c r="AU205" s="118" t="s">
        <v>81</v>
      </c>
      <c r="AY205" s="16" t="s">
        <v>124</v>
      </c>
      <c r="BE205" s="119">
        <f>IF(N205="základní",J205,0)</f>
        <v>0</v>
      </c>
      <c r="BF205" s="119">
        <f>IF(N205="snížená",J205,0)</f>
        <v>0</v>
      </c>
      <c r="BG205" s="119">
        <f>IF(N205="zákl. přenesená",J205,0)</f>
        <v>0</v>
      </c>
      <c r="BH205" s="119">
        <f>IF(N205="sníž. přenesená",J205,0)</f>
        <v>0</v>
      </c>
      <c r="BI205" s="119">
        <f>IF(N205="nulová",J205,0)</f>
        <v>0</v>
      </c>
      <c r="BJ205" s="16" t="s">
        <v>19</v>
      </c>
      <c r="BK205" s="119">
        <f>ROUND(I205*H205,2)</f>
        <v>0</v>
      </c>
      <c r="BL205" s="16" t="s">
        <v>150</v>
      </c>
      <c r="BM205" s="118" t="s">
        <v>154</v>
      </c>
    </row>
    <row r="206" spans="2:65" s="13" customFormat="1">
      <c r="B206" s="123"/>
      <c r="C206" s="132"/>
      <c r="D206" s="202"/>
      <c r="E206" s="203"/>
      <c r="F206" s="203" t="s">
        <v>254</v>
      </c>
      <c r="G206" s="203"/>
      <c r="H206" s="204">
        <v>33.826999999999998</v>
      </c>
      <c r="I206" s="205"/>
      <c r="J206" s="205"/>
      <c r="T206" s="125"/>
      <c r="AT206" s="124" t="s">
        <v>128</v>
      </c>
      <c r="AU206" s="124" t="s">
        <v>81</v>
      </c>
      <c r="AV206" s="13" t="s">
        <v>81</v>
      </c>
      <c r="AW206" s="13" t="s">
        <v>31</v>
      </c>
      <c r="AX206" s="13" t="s">
        <v>75</v>
      </c>
      <c r="AY206" s="124" t="s">
        <v>124</v>
      </c>
    </row>
    <row r="207" spans="2:65" s="13" customFormat="1" ht="20.399999999999999">
      <c r="B207" s="123"/>
      <c r="C207" s="132"/>
      <c r="D207" s="194">
        <v>25</v>
      </c>
      <c r="E207" s="195" t="s">
        <v>339</v>
      </c>
      <c r="F207" s="195" t="s">
        <v>340</v>
      </c>
      <c r="G207" s="195" t="s">
        <v>126</v>
      </c>
      <c r="H207" s="196">
        <v>12.74</v>
      </c>
      <c r="I207" s="197"/>
      <c r="J207" s="197">
        <f>H207*I207</f>
        <v>0</v>
      </c>
      <c r="T207" s="125"/>
      <c r="AT207" s="124" t="s">
        <v>128</v>
      </c>
      <c r="AU207" s="124" t="s">
        <v>81</v>
      </c>
      <c r="AV207" s="13" t="s">
        <v>81</v>
      </c>
      <c r="AW207" s="13" t="s">
        <v>31</v>
      </c>
      <c r="AX207" s="13" t="s">
        <v>75</v>
      </c>
      <c r="AY207" s="124" t="s">
        <v>124</v>
      </c>
    </row>
    <row r="208" spans="2:65" s="14" customFormat="1">
      <c r="B208" s="126"/>
      <c r="C208" s="132"/>
      <c r="D208" s="198"/>
      <c r="E208" s="199"/>
      <c r="F208" s="199" t="s">
        <v>341</v>
      </c>
      <c r="G208" s="199"/>
      <c r="H208" s="200">
        <v>12.74</v>
      </c>
      <c r="I208" s="201"/>
      <c r="J208" s="201"/>
      <c r="T208" s="128"/>
      <c r="AT208" s="127" t="s">
        <v>128</v>
      </c>
      <c r="AU208" s="127" t="s">
        <v>81</v>
      </c>
      <c r="AV208" s="14" t="s">
        <v>85</v>
      </c>
      <c r="AW208" s="14" t="s">
        <v>31</v>
      </c>
      <c r="AX208" s="14" t="s">
        <v>19</v>
      </c>
      <c r="AY208" s="127" t="s">
        <v>124</v>
      </c>
    </row>
    <row r="209" spans="2:65" s="1" customFormat="1" ht="11.4">
      <c r="B209" s="114"/>
      <c r="C209" s="132"/>
      <c r="D209" s="202"/>
      <c r="E209" s="203"/>
      <c r="F209" s="203" t="s">
        <v>254</v>
      </c>
      <c r="G209" s="203"/>
      <c r="H209" s="204">
        <v>12.74</v>
      </c>
      <c r="I209" s="205"/>
      <c r="J209" s="205"/>
      <c r="K209" s="136"/>
      <c r="M209" s="135" t="s">
        <v>1</v>
      </c>
      <c r="N209" s="115" t="s">
        <v>40</v>
      </c>
      <c r="P209" s="116">
        <f>O209*H209</f>
        <v>0</v>
      </c>
      <c r="Q209" s="116">
        <v>0</v>
      </c>
      <c r="R209" s="116">
        <f>Q209*H209</f>
        <v>0</v>
      </c>
      <c r="S209" s="116">
        <v>4.0000000000000001E-3</v>
      </c>
      <c r="T209" s="117">
        <f>S209*H209</f>
        <v>5.0960000000000005E-2</v>
      </c>
      <c r="AR209" s="118" t="s">
        <v>150</v>
      </c>
      <c r="AT209" s="118" t="s">
        <v>125</v>
      </c>
      <c r="AU209" s="118" t="s">
        <v>81</v>
      </c>
      <c r="AY209" s="16" t="s">
        <v>124</v>
      </c>
      <c r="BE209" s="119">
        <f>IF(N209="základní",J209,0)</f>
        <v>0</v>
      </c>
      <c r="BF209" s="119">
        <f>IF(N209="snížená",J209,0)</f>
        <v>0</v>
      </c>
      <c r="BG209" s="119">
        <f>IF(N209="zákl. přenesená",J209,0)</f>
        <v>0</v>
      </c>
      <c r="BH209" s="119">
        <f>IF(N209="sníž. přenesená",J209,0)</f>
        <v>0</v>
      </c>
      <c r="BI209" s="119">
        <f>IF(N209="nulová",J209,0)</f>
        <v>0</v>
      </c>
      <c r="BJ209" s="16" t="s">
        <v>19</v>
      </c>
      <c r="BK209" s="119">
        <f>ROUND(I209*H209,2)</f>
        <v>0</v>
      </c>
      <c r="BL209" s="16" t="s">
        <v>150</v>
      </c>
      <c r="BM209" s="118" t="s">
        <v>155</v>
      </c>
    </row>
    <row r="210" spans="2:65" s="13" customFormat="1" ht="20.399999999999999">
      <c r="B210" s="123"/>
      <c r="C210" s="132"/>
      <c r="D210" s="194">
        <v>26</v>
      </c>
      <c r="E210" s="195" t="s">
        <v>342</v>
      </c>
      <c r="F210" s="195" t="s">
        <v>343</v>
      </c>
      <c r="G210" s="195" t="s">
        <v>126</v>
      </c>
      <c r="H210" s="196">
        <v>5.04</v>
      </c>
      <c r="I210" s="197"/>
      <c r="J210" s="197">
        <f>H210*I210</f>
        <v>0</v>
      </c>
      <c r="T210" s="125"/>
      <c r="AT210" s="124" t="s">
        <v>128</v>
      </c>
      <c r="AU210" s="124" t="s">
        <v>81</v>
      </c>
      <c r="AV210" s="13" t="s">
        <v>81</v>
      </c>
      <c r="AW210" s="13" t="s">
        <v>31</v>
      </c>
      <c r="AX210" s="13" t="s">
        <v>75</v>
      </c>
      <c r="AY210" s="124" t="s">
        <v>124</v>
      </c>
    </row>
    <row r="211" spans="2:65" s="13" customFormat="1">
      <c r="B211" s="123"/>
      <c r="C211" s="132"/>
      <c r="D211" s="198"/>
      <c r="E211" s="199"/>
      <c r="F211" s="199" t="s">
        <v>344</v>
      </c>
      <c r="G211" s="199"/>
      <c r="H211" s="200">
        <v>3.6</v>
      </c>
      <c r="I211" s="201"/>
      <c r="J211" s="201"/>
      <c r="T211" s="125"/>
      <c r="AT211" s="124" t="s">
        <v>128</v>
      </c>
      <c r="AU211" s="124" t="s">
        <v>81</v>
      </c>
      <c r="AV211" s="13" t="s">
        <v>81</v>
      </c>
      <c r="AW211" s="13" t="s">
        <v>31</v>
      </c>
      <c r="AX211" s="13" t="s">
        <v>75</v>
      </c>
      <c r="AY211" s="124" t="s">
        <v>124</v>
      </c>
    </row>
    <row r="212" spans="2:65" s="13" customFormat="1">
      <c r="B212" s="123"/>
      <c r="C212" s="132"/>
      <c r="D212" s="198"/>
      <c r="E212" s="199"/>
      <c r="F212" s="199" t="s">
        <v>345</v>
      </c>
      <c r="G212" s="199"/>
      <c r="H212" s="200">
        <v>1.44</v>
      </c>
      <c r="I212" s="201"/>
      <c r="J212" s="201"/>
      <c r="T212" s="125"/>
      <c r="AT212" s="124" t="s">
        <v>128</v>
      </c>
      <c r="AU212" s="124" t="s">
        <v>81</v>
      </c>
      <c r="AV212" s="13" t="s">
        <v>81</v>
      </c>
      <c r="AW212" s="13" t="s">
        <v>31</v>
      </c>
      <c r="AX212" s="13" t="s">
        <v>75</v>
      </c>
      <c r="AY212" s="124" t="s">
        <v>124</v>
      </c>
    </row>
    <row r="213" spans="2:65" s="13" customFormat="1">
      <c r="B213" s="123"/>
      <c r="C213" s="132"/>
      <c r="D213" s="202"/>
      <c r="E213" s="203"/>
      <c r="F213" s="203" t="s">
        <v>254</v>
      </c>
      <c r="G213" s="203"/>
      <c r="H213" s="204">
        <v>5.04</v>
      </c>
      <c r="I213" s="205"/>
      <c r="J213" s="205"/>
      <c r="T213" s="125"/>
      <c r="AT213" s="124" t="s">
        <v>128</v>
      </c>
      <c r="AU213" s="124" t="s">
        <v>81</v>
      </c>
      <c r="AV213" s="13" t="s">
        <v>81</v>
      </c>
      <c r="AW213" s="13" t="s">
        <v>31</v>
      </c>
      <c r="AX213" s="13" t="s">
        <v>75</v>
      </c>
      <c r="AY213" s="124" t="s">
        <v>124</v>
      </c>
    </row>
    <row r="214" spans="2:65" s="1" customFormat="1" ht="11.4">
      <c r="B214" s="114"/>
      <c r="C214" s="132"/>
      <c r="D214" s="194">
        <v>27</v>
      </c>
      <c r="E214" s="195" t="s">
        <v>346</v>
      </c>
      <c r="F214" s="195" t="s">
        <v>347</v>
      </c>
      <c r="G214" s="195" t="s">
        <v>126</v>
      </c>
      <c r="H214" s="196">
        <v>144.274</v>
      </c>
      <c r="I214" s="197"/>
      <c r="J214" s="197">
        <f>H214*I214</f>
        <v>0</v>
      </c>
      <c r="K214" s="136"/>
      <c r="M214" s="135" t="s">
        <v>1</v>
      </c>
      <c r="N214" s="115" t="s">
        <v>40</v>
      </c>
      <c r="P214" s="116">
        <f>O214*H214</f>
        <v>0</v>
      </c>
      <c r="Q214" s="116">
        <v>0</v>
      </c>
      <c r="R214" s="116">
        <f>Q214*H214</f>
        <v>0</v>
      </c>
      <c r="S214" s="116">
        <v>4.0000000000000001E-3</v>
      </c>
      <c r="T214" s="117">
        <f>S214*H214</f>
        <v>0.57709600000000005</v>
      </c>
      <c r="AR214" s="118" t="s">
        <v>150</v>
      </c>
      <c r="AT214" s="118" t="s">
        <v>125</v>
      </c>
      <c r="AU214" s="118" t="s">
        <v>81</v>
      </c>
      <c r="AY214" s="16" t="s">
        <v>124</v>
      </c>
      <c r="BE214" s="119">
        <f>IF(N214="základní",J214,0)</f>
        <v>0</v>
      </c>
      <c r="BF214" s="119">
        <f>IF(N214="snížená",J214,0)</f>
        <v>0</v>
      </c>
      <c r="BG214" s="119">
        <f>IF(N214="zákl. přenesená",J214,0)</f>
        <v>0</v>
      </c>
      <c r="BH214" s="119">
        <f>IF(N214="sníž. přenesená",J214,0)</f>
        <v>0</v>
      </c>
      <c r="BI214" s="119">
        <f>IF(N214="nulová",J214,0)</f>
        <v>0</v>
      </c>
      <c r="BJ214" s="16" t="s">
        <v>19</v>
      </c>
      <c r="BK214" s="119">
        <f>ROUND(I214*H214,2)</f>
        <v>0</v>
      </c>
      <c r="BL214" s="16" t="s">
        <v>150</v>
      </c>
      <c r="BM214" s="118" t="s">
        <v>156</v>
      </c>
    </row>
    <row r="215" spans="2:65" s="1" customFormat="1" ht="11.4">
      <c r="B215" s="114"/>
      <c r="C215" s="132"/>
      <c r="D215" s="198"/>
      <c r="E215" s="199"/>
      <c r="F215" s="199" t="s">
        <v>348</v>
      </c>
      <c r="G215" s="199"/>
      <c r="H215" s="200">
        <v>103.214</v>
      </c>
      <c r="I215" s="201"/>
      <c r="J215" s="201"/>
      <c r="K215" s="136"/>
      <c r="M215" s="135" t="s">
        <v>1</v>
      </c>
      <c r="N215" s="115" t="s">
        <v>40</v>
      </c>
      <c r="P215" s="116">
        <f>O215*H215</f>
        <v>0</v>
      </c>
      <c r="Q215" s="116">
        <v>0</v>
      </c>
      <c r="R215" s="116">
        <f>Q215*H215</f>
        <v>0</v>
      </c>
      <c r="S215" s="116">
        <v>4.0000000000000001E-3</v>
      </c>
      <c r="T215" s="117">
        <f>S215*H215</f>
        <v>0.412856</v>
      </c>
      <c r="AR215" s="118" t="s">
        <v>150</v>
      </c>
      <c r="AT215" s="118" t="s">
        <v>125</v>
      </c>
      <c r="AU215" s="118" t="s">
        <v>81</v>
      </c>
      <c r="AY215" s="16" t="s">
        <v>124</v>
      </c>
      <c r="BE215" s="119">
        <f>IF(N215="základní",J215,0)</f>
        <v>0</v>
      </c>
      <c r="BF215" s="119">
        <f>IF(N215="snížená",J215,0)</f>
        <v>0</v>
      </c>
      <c r="BG215" s="119">
        <f>IF(N215="zákl. přenesená",J215,0)</f>
        <v>0</v>
      </c>
      <c r="BH215" s="119">
        <f>IF(N215="sníž. přenesená",J215,0)</f>
        <v>0</v>
      </c>
      <c r="BI215" s="119">
        <f>IF(N215="nulová",J215,0)</f>
        <v>0</v>
      </c>
      <c r="BJ215" s="16" t="s">
        <v>19</v>
      </c>
      <c r="BK215" s="119">
        <f>ROUND(I215*H215,2)</f>
        <v>0</v>
      </c>
      <c r="BL215" s="16" t="s">
        <v>150</v>
      </c>
      <c r="BM215" s="118" t="s">
        <v>157</v>
      </c>
    </row>
    <row r="216" spans="2:65" s="1" customFormat="1" ht="11.4">
      <c r="B216" s="114"/>
      <c r="C216" s="132"/>
      <c r="D216" s="198"/>
      <c r="E216" s="199"/>
      <c r="F216" s="199" t="s">
        <v>349</v>
      </c>
      <c r="G216" s="199"/>
      <c r="H216" s="200">
        <v>41.06</v>
      </c>
      <c r="I216" s="201"/>
      <c r="J216" s="201"/>
      <c r="K216" s="136"/>
      <c r="M216" s="135" t="s">
        <v>1</v>
      </c>
      <c r="N216" s="115" t="s">
        <v>40</v>
      </c>
      <c r="P216" s="116">
        <f>O216*H216</f>
        <v>0</v>
      </c>
      <c r="Q216" s="116">
        <v>0</v>
      </c>
      <c r="R216" s="116">
        <f>Q216*H216</f>
        <v>0</v>
      </c>
      <c r="S216" s="116">
        <v>3.2499999999999999E-3</v>
      </c>
      <c r="T216" s="117">
        <f>S216*H216</f>
        <v>0.13344500000000001</v>
      </c>
      <c r="AR216" s="118" t="s">
        <v>150</v>
      </c>
      <c r="AT216" s="118" t="s">
        <v>125</v>
      </c>
      <c r="AU216" s="118" t="s">
        <v>81</v>
      </c>
      <c r="AY216" s="16" t="s">
        <v>124</v>
      </c>
      <c r="BE216" s="119">
        <f>IF(N216="základní",J216,0)</f>
        <v>0</v>
      </c>
      <c r="BF216" s="119">
        <f>IF(N216="snížená",J216,0)</f>
        <v>0</v>
      </c>
      <c r="BG216" s="119">
        <f>IF(N216="zákl. přenesená",J216,0)</f>
        <v>0</v>
      </c>
      <c r="BH216" s="119">
        <f>IF(N216="sníž. přenesená",J216,0)</f>
        <v>0</v>
      </c>
      <c r="BI216" s="119">
        <f>IF(N216="nulová",J216,0)</f>
        <v>0</v>
      </c>
      <c r="BJ216" s="16" t="s">
        <v>19</v>
      </c>
      <c r="BK216" s="119">
        <f>ROUND(I216*H216,2)</f>
        <v>0</v>
      </c>
      <c r="BL216" s="16" t="s">
        <v>150</v>
      </c>
      <c r="BM216" s="118" t="s">
        <v>159</v>
      </c>
    </row>
    <row r="217" spans="2:65" s="13" customFormat="1">
      <c r="B217" s="123"/>
      <c r="C217" s="132"/>
      <c r="D217" s="202"/>
      <c r="E217" s="203"/>
      <c r="F217" s="203" t="s">
        <v>254</v>
      </c>
      <c r="G217" s="203"/>
      <c r="H217" s="204">
        <v>144.274</v>
      </c>
      <c r="I217" s="205"/>
      <c r="J217" s="205"/>
      <c r="T217" s="125"/>
      <c r="AT217" s="124" t="s">
        <v>128</v>
      </c>
      <c r="AU217" s="124" t="s">
        <v>81</v>
      </c>
      <c r="AV217" s="13" t="s">
        <v>81</v>
      </c>
      <c r="AW217" s="13" t="s">
        <v>31</v>
      </c>
      <c r="AX217" s="13" t="s">
        <v>75</v>
      </c>
      <c r="AY217" s="124" t="s">
        <v>124</v>
      </c>
    </row>
    <row r="218" spans="2:65" s="13" customFormat="1">
      <c r="B218" s="123"/>
      <c r="C218" s="132"/>
      <c r="D218" s="194">
        <v>28</v>
      </c>
      <c r="E218" s="195" t="s">
        <v>350</v>
      </c>
      <c r="F218" s="195" t="s">
        <v>351</v>
      </c>
      <c r="G218" s="195" t="s">
        <v>126</v>
      </c>
      <c r="H218" s="196">
        <v>6.96</v>
      </c>
      <c r="I218" s="197"/>
      <c r="J218" s="197">
        <f>H218*I218</f>
        <v>0</v>
      </c>
      <c r="T218" s="125"/>
      <c r="AT218" s="124" t="s">
        <v>128</v>
      </c>
      <c r="AU218" s="124" t="s">
        <v>81</v>
      </c>
      <c r="AV218" s="13" t="s">
        <v>81</v>
      </c>
      <c r="AW218" s="13" t="s">
        <v>31</v>
      </c>
      <c r="AX218" s="13" t="s">
        <v>75</v>
      </c>
      <c r="AY218" s="124" t="s">
        <v>124</v>
      </c>
    </row>
    <row r="219" spans="2:65" s="13" customFormat="1">
      <c r="B219" s="123"/>
      <c r="C219" s="132"/>
      <c r="D219" s="198"/>
      <c r="E219" s="199"/>
      <c r="F219" s="199" t="s">
        <v>352</v>
      </c>
      <c r="G219" s="199"/>
      <c r="H219" s="200">
        <v>6.96</v>
      </c>
      <c r="I219" s="201"/>
      <c r="J219" s="201"/>
      <c r="T219" s="125"/>
      <c r="AT219" s="124" t="s">
        <v>128</v>
      </c>
      <c r="AU219" s="124" t="s">
        <v>81</v>
      </c>
      <c r="AV219" s="13" t="s">
        <v>81</v>
      </c>
      <c r="AW219" s="13" t="s">
        <v>31</v>
      </c>
      <c r="AX219" s="13" t="s">
        <v>75</v>
      </c>
      <c r="AY219" s="124" t="s">
        <v>124</v>
      </c>
    </row>
    <row r="220" spans="2:65" s="13" customFormat="1">
      <c r="B220" s="123"/>
      <c r="C220" s="132"/>
      <c r="D220" s="202"/>
      <c r="E220" s="203"/>
      <c r="F220" s="203" t="s">
        <v>254</v>
      </c>
      <c r="G220" s="203"/>
      <c r="H220" s="204">
        <v>6.96</v>
      </c>
      <c r="I220" s="205"/>
      <c r="J220" s="205"/>
      <c r="T220" s="125"/>
      <c r="AT220" s="124" t="s">
        <v>128</v>
      </c>
      <c r="AU220" s="124" t="s">
        <v>81</v>
      </c>
      <c r="AV220" s="13" t="s">
        <v>81</v>
      </c>
      <c r="AW220" s="13" t="s">
        <v>31</v>
      </c>
      <c r="AX220" s="13" t="s">
        <v>75</v>
      </c>
      <c r="AY220" s="124" t="s">
        <v>124</v>
      </c>
    </row>
    <row r="221" spans="2:65" s="13" customFormat="1" ht="30.6">
      <c r="B221" s="123"/>
      <c r="C221" s="132"/>
      <c r="D221" s="194">
        <v>29</v>
      </c>
      <c r="E221" s="195" t="s">
        <v>353</v>
      </c>
      <c r="F221" s="195" t="s">
        <v>354</v>
      </c>
      <c r="G221" s="195" t="s">
        <v>126</v>
      </c>
      <c r="H221" s="196">
        <v>41.06</v>
      </c>
      <c r="I221" s="197"/>
      <c r="J221" s="197">
        <f>H221*I221</f>
        <v>0</v>
      </c>
      <c r="T221" s="125"/>
      <c r="AT221" s="124" t="s">
        <v>128</v>
      </c>
      <c r="AU221" s="124" t="s">
        <v>81</v>
      </c>
      <c r="AV221" s="13" t="s">
        <v>81</v>
      </c>
      <c r="AW221" s="13" t="s">
        <v>31</v>
      </c>
      <c r="AX221" s="13" t="s">
        <v>75</v>
      </c>
      <c r="AY221" s="124" t="s">
        <v>124</v>
      </c>
    </row>
    <row r="222" spans="2:65" s="13" customFormat="1">
      <c r="B222" s="123"/>
      <c r="C222" s="132"/>
      <c r="D222" s="198"/>
      <c r="E222" s="199"/>
      <c r="F222" s="199" t="s">
        <v>355</v>
      </c>
      <c r="G222" s="199"/>
      <c r="H222" s="200">
        <v>41.06</v>
      </c>
      <c r="I222" s="201"/>
      <c r="J222" s="201"/>
      <c r="T222" s="125"/>
      <c r="AT222" s="124" t="s">
        <v>128</v>
      </c>
      <c r="AU222" s="124" t="s">
        <v>81</v>
      </c>
      <c r="AV222" s="13" t="s">
        <v>81</v>
      </c>
      <c r="AW222" s="13" t="s">
        <v>31</v>
      </c>
      <c r="AX222" s="13" t="s">
        <v>75</v>
      </c>
      <c r="AY222" s="124" t="s">
        <v>124</v>
      </c>
    </row>
    <row r="223" spans="2:65" s="13" customFormat="1">
      <c r="B223" s="123"/>
      <c r="C223" s="132"/>
      <c r="D223" s="202"/>
      <c r="E223" s="203"/>
      <c r="F223" s="203" t="s">
        <v>254</v>
      </c>
      <c r="G223" s="203"/>
      <c r="H223" s="204">
        <v>41.06</v>
      </c>
      <c r="I223" s="205"/>
      <c r="J223" s="205"/>
      <c r="T223" s="125"/>
      <c r="AT223" s="124" t="s">
        <v>128</v>
      </c>
      <c r="AU223" s="124" t="s">
        <v>81</v>
      </c>
      <c r="AV223" s="13" t="s">
        <v>81</v>
      </c>
      <c r="AW223" s="13" t="s">
        <v>31</v>
      </c>
      <c r="AX223" s="13" t="s">
        <v>75</v>
      </c>
      <c r="AY223" s="124" t="s">
        <v>124</v>
      </c>
    </row>
    <row r="224" spans="2:65" s="13" customFormat="1">
      <c r="B224" s="123"/>
      <c r="C224" s="132"/>
      <c r="D224" s="194">
        <v>30</v>
      </c>
      <c r="E224" s="195" t="s">
        <v>356</v>
      </c>
      <c r="F224" s="195" t="s">
        <v>357</v>
      </c>
      <c r="G224" s="195" t="s">
        <v>126</v>
      </c>
      <c r="H224" s="196">
        <v>21.3</v>
      </c>
      <c r="I224" s="197"/>
      <c r="J224" s="197">
        <f>H224*I224</f>
        <v>0</v>
      </c>
      <c r="T224" s="125"/>
      <c r="AT224" s="124" t="s">
        <v>128</v>
      </c>
      <c r="AU224" s="124" t="s">
        <v>81</v>
      </c>
      <c r="AV224" s="13" t="s">
        <v>81</v>
      </c>
      <c r="AW224" s="13" t="s">
        <v>31</v>
      </c>
      <c r="AX224" s="13" t="s">
        <v>75</v>
      </c>
      <c r="AY224" s="124" t="s">
        <v>124</v>
      </c>
    </row>
    <row r="225" spans="2:65" s="13" customFormat="1">
      <c r="B225" s="123"/>
      <c r="C225" s="132"/>
      <c r="D225" s="198"/>
      <c r="E225" s="199"/>
      <c r="F225" s="199" t="s">
        <v>358</v>
      </c>
      <c r="G225" s="199"/>
      <c r="H225" s="200">
        <v>21.3</v>
      </c>
      <c r="I225" s="201"/>
      <c r="J225" s="201"/>
      <c r="T225" s="125"/>
      <c r="AT225" s="124" t="s">
        <v>128</v>
      </c>
      <c r="AU225" s="124" t="s">
        <v>81</v>
      </c>
      <c r="AV225" s="13" t="s">
        <v>81</v>
      </c>
      <c r="AW225" s="13" t="s">
        <v>31</v>
      </c>
      <c r="AX225" s="13" t="s">
        <v>75</v>
      </c>
      <c r="AY225" s="124" t="s">
        <v>124</v>
      </c>
    </row>
    <row r="226" spans="2:65" s="12" customFormat="1">
      <c r="B226" s="120"/>
      <c r="C226" s="132"/>
      <c r="D226" s="202"/>
      <c r="E226" s="203"/>
      <c r="F226" s="203" t="s">
        <v>254</v>
      </c>
      <c r="G226" s="203"/>
      <c r="H226" s="204">
        <v>21.3</v>
      </c>
      <c r="I226" s="205"/>
      <c r="J226" s="205"/>
      <c r="T226" s="122"/>
      <c r="AT226" s="121" t="s">
        <v>128</v>
      </c>
      <c r="AU226" s="121" t="s">
        <v>81</v>
      </c>
      <c r="AV226" s="12" t="s">
        <v>19</v>
      </c>
      <c r="AW226" s="12" t="s">
        <v>31</v>
      </c>
      <c r="AX226" s="12" t="s">
        <v>75</v>
      </c>
      <c r="AY226" s="121" t="s">
        <v>124</v>
      </c>
    </row>
    <row r="227" spans="2:65" s="14" customFormat="1" ht="20.399999999999999">
      <c r="B227" s="126"/>
      <c r="C227" s="132"/>
      <c r="D227" s="194">
        <v>31</v>
      </c>
      <c r="E227" s="195">
        <v>763131431</v>
      </c>
      <c r="F227" s="475" t="s">
        <v>797</v>
      </c>
      <c r="G227" s="195" t="s">
        <v>126</v>
      </c>
      <c r="H227" s="196">
        <v>72.84</v>
      </c>
      <c r="I227" s="197"/>
      <c r="J227" s="197">
        <f>H227*I227</f>
        <v>0</v>
      </c>
      <c r="T227" s="128"/>
      <c r="AT227" s="127" t="s">
        <v>128</v>
      </c>
      <c r="AU227" s="127" t="s">
        <v>81</v>
      </c>
      <c r="AV227" s="14" t="s">
        <v>85</v>
      </c>
      <c r="AW227" s="14" t="s">
        <v>31</v>
      </c>
      <c r="AX227" s="14" t="s">
        <v>19</v>
      </c>
      <c r="AY227" s="127" t="s">
        <v>124</v>
      </c>
    </row>
    <row r="228" spans="2:65" s="1" customFormat="1" ht="11.4">
      <c r="B228" s="114"/>
      <c r="C228" s="132"/>
      <c r="D228" s="198"/>
      <c r="E228" s="199"/>
      <c r="F228" s="199" t="s">
        <v>277</v>
      </c>
      <c r="G228" s="199"/>
      <c r="H228" s="200">
        <v>31.15</v>
      </c>
      <c r="I228" s="201"/>
      <c r="J228" s="201"/>
      <c r="K228" s="136"/>
      <c r="M228" s="135" t="s">
        <v>1</v>
      </c>
      <c r="N228" s="115" t="s">
        <v>40</v>
      </c>
      <c r="P228" s="116">
        <f>O228*H228</f>
        <v>0</v>
      </c>
      <c r="Q228" s="116">
        <v>0</v>
      </c>
      <c r="R228" s="116">
        <f>Q228*H228</f>
        <v>0</v>
      </c>
      <c r="S228" s="116">
        <v>2.7220000000000001E-2</v>
      </c>
      <c r="T228" s="117">
        <f>S228*H228</f>
        <v>0.84790299999999996</v>
      </c>
      <c r="AR228" s="118" t="s">
        <v>150</v>
      </c>
      <c r="AT228" s="118" t="s">
        <v>125</v>
      </c>
      <c r="AU228" s="118" t="s">
        <v>81</v>
      </c>
      <c r="AY228" s="16" t="s">
        <v>124</v>
      </c>
      <c r="BE228" s="119">
        <f>IF(N228="základní",J228,0)</f>
        <v>0</v>
      </c>
      <c r="BF228" s="119">
        <f>IF(N228="snížená",J228,0)</f>
        <v>0</v>
      </c>
      <c r="BG228" s="119">
        <f>IF(N228="zákl. přenesená",J228,0)</f>
        <v>0</v>
      </c>
      <c r="BH228" s="119">
        <f>IF(N228="sníž. přenesená",J228,0)</f>
        <v>0</v>
      </c>
      <c r="BI228" s="119">
        <f>IF(N228="nulová",J228,0)</f>
        <v>0</v>
      </c>
      <c r="BJ228" s="16" t="s">
        <v>19</v>
      </c>
      <c r="BK228" s="119">
        <f>ROUND(I228*H228,2)</f>
        <v>0</v>
      </c>
      <c r="BL228" s="16" t="s">
        <v>150</v>
      </c>
      <c r="BM228" s="118" t="s">
        <v>160</v>
      </c>
    </row>
    <row r="229" spans="2:65" s="13" customFormat="1">
      <c r="B229" s="123"/>
      <c r="C229" s="132"/>
      <c r="D229" s="198"/>
      <c r="E229" s="199"/>
      <c r="F229" s="199" t="s">
        <v>278</v>
      </c>
      <c r="G229" s="199"/>
      <c r="H229" s="200">
        <v>10.5</v>
      </c>
      <c r="I229" s="201"/>
      <c r="J229" s="201"/>
      <c r="T229" s="125"/>
      <c r="AT229" s="124" t="s">
        <v>128</v>
      </c>
      <c r="AU229" s="124" t="s">
        <v>81</v>
      </c>
      <c r="AV229" s="13" t="s">
        <v>81</v>
      </c>
      <c r="AW229" s="13" t="s">
        <v>31</v>
      </c>
      <c r="AX229" s="13" t="s">
        <v>75</v>
      </c>
      <c r="AY229" s="124" t="s">
        <v>124</v>
      </c>
    </row>
    <row r="230" spans="2:65" s="13" customFormat="1">
      <c r="B230" s="123"/>
      <c r="C230" s="132"/>
      <c r="D230" s="198"/>
      <c r="E230" s="199"/>
      <c r="F230" s="199" t="s">
        <v>282</v>
      </c>
      <c r="G230" s="199"/>
      <c r="H230" s="200">
        <v>2.4300000000000002</v>
      </c>
      <c r="I230" s="201"/>
      <c r="J230" s="201"/>
      <c r="T230" s="125"/>
      <c r="AT230" s="124" t="s">
        <v>128</v>
      </c>
      <c r="AU230" s="124" t="s">
        <v>81</v>
      </c>
      <c r="AV230" s="13" t="s">
        <v>81</v>
      </c>
      <c r="AW230" s="13" t="s">
        <v>31</v>
      </c>
      <c r="AX230" s="13" t="s">
        <v>75</v>
      </c>
      <c r="AY230" s="124" t="s">
        <v>124</v>
      </c>
    </row>
    <row r="231" spans="2:65" s="13" customFormat="1">
      <c r="B231" s="123"/>
      <c r="C231" s="132"/>
      <c r="D231" s="198"/>
      <c r="E231" s="199"/>
      <c r="F231" s="477" t="s">
        <v>798</v>
      </c>
      <c r="G231" s="199"/>
      <c r="H231" s="478">
        <v>10.44</v>
      </c>
      <c r="I231" s="201"/>
      <c r="J231" s="201"/>
      <c r="T231" s="125"/>
      <c r="AT231" s="124" t="s">
        <v>128</v>
      </c>
      <c r="AU231" s="124" t="s">
        <v>81</v>
      </c>
      <c r="AV231" s="13" t="s">
        <v>81</v>
      </c>
      <c r="AW231" s="13" t="s">
        <v>31</v>
      </c>
      <c r="AX231" s="13" t="s">
        <v>75</v>
      </c>
      <c r="AY231" s="124" t="s">
        <v>124</v>
      </c>
    </row>
    <row r="232" spans="2:65" s="13" customFormat="1">
      <c r="B232" s="123"/>
      <c r="C232" s="132"/>
      <c r="D232" s="198"/>
      <c r="E232" s="199"/>
      <c r="F232" s="199" t="s">
        <v>284</v>
      </c>
      <c r="G232" s="199"/>
      <c r="H232" s="200">
        <v>5.32</v>
      </c>
      <c r="I232" s="201"/>
      <c r="J232" s="201"/>
      <c r="T232" s="125"/>
      <c r="AT232" s="124" t="s">
        <v>128</v>
      </c>
      <c r="AU232" s="124" t="s">
        <v>81</v>
      </c>
      <c r="AV232" s="13" t="s">
        <v>81</v>
      </c>
      <c r="AW232" s="13" t="s">
        <v>31</v>
      </c>
      <c r="AX232" s="13" t="s">
        <v>75</v>
      </c>
      <c r="AY232" s="124" t="s">
        <v>124</v>
      </c>
    </row>
    <row r="233" spans="2:65" s="13" customFormat="1">
      <c r="B233" s="123"/>
      <c r="C233" s="132"/>
      <c r="D233" s="198"/>
      <c r="E233" s="199"/>
      <c r="F233" s="199" t="s">
        <v>285</v>
      </c>
      <c r="G233" s="199"/>
      <c r="H233" s="200">
        <v>5.79</v>
      </c>
      <c r="I233" s="201"/>
      <c r="J233" s="201"/>
      <c r="T233" s="125"/>
      <c r="AT233" s="124" t="s">
        <v>128</v>
      </c>
      <c r="AU233" s="124" t="s">
        <v>81</v>
      </c>
      <c r="AV233" s="13" t="s">
        <v>81</v>
      </c>
      <c r="AW233" s="13" t="s">
        <v>31</v>
      </c>
      <c r="AX233" s="13" t="s">
        <v>75</v>
      </c>
      <c r="AY233" s="124" t="s">
        <v>124</v>
      </c>
    </row>
    <row r="234" spans="2:65" s="13" customFormat="1">
      <c r="B234" s="123"/>
      <c r="C234" s="132"/>
      <c r="D234" s="198"/>
      <c r="E234" s="199"/>
      <c r="F234" s="199" t="s">
        <v>286</v>
      </c>
      <c r="G234" s="199"/>
      <c r="H234" s="200">
        <v>7.21</v>
      </c>
      <c r="I234" s="201"/>
      <c r="J234" s="201"/>
      <c r="T234" s="125"/>
      <c r="AT234" s="124" t="s">
        <v>128</v>
      </c>
      <c r="AU234" s="124" t="s">
        <v>81</v>
      </c>
      <c r="AV234" s="13" t="s">
        <v>81</v>
      </c>
      <c r="AW234" s="13" t="s">
        <v>31</v>
      </c>
      <c r="AX234" s="13" t="s">
        <v>75</v>
      </c>
      <c r="AY234" s="124" t="s">
        <v>124</v>
      </c>
    </row>
    <row r="235" spans="2:65" s="13" customFormat="1">
      <c r="B235" s="123"/>
      <c r="C235" s="132"/>
      <c r="D235" s="202"/>
      <c r="E235" s="203"/>
      <c r="F235" s="203" t="s">
        <v>254</v>
      </c>
      <c r="G235" s="203"/>
      <c r="H235" s="204">
        <v>72.84</v>
      </c>
      <c r="I235" s="205"/>
      <c r="J235" s="205"/>
      <c r="T235" s="125"/>
      <c r="AT235" s="124" t="s">
        <v>128</v>
      </c>
      <c r="AU235" s="124" t="s">
        <v>81</v>
      </c>
      <c r="AV235" s="13" t="s">
        <v>81</v>
      </c>
      <c r="AW235" s="13" t="s">
        <v>31</v>
      </c>
      <c r="AX235" s="13" t="s">
        <v>75</v>
      </c>
      <c r="AY235" s="124" t="s">
        <v>124</v>
      </c>
    </row>
    <row r="236" spans="2:65" s="14" customFormat="1">
      <c r="B236" s="126"/>
      <c r="C236" s="132"/>
      <c r="D236" s="194">
        <v>32</v>
      </c>
      <c r="E236" s="195">
        <v>763131431</v>
      </c>
      <c r="F236" s="475" t="s">
        <v>799</v>
      </c>
      <c r="G236" s="195" t="s">
        <v>126</v>
      </c>
      <c r="H236" s="196">
        <v>33.229999999999997</v>
      </c>
      <c r="I236" s="197"/>
      <c r="J236" s="197">
        <f>H236*I236</f>
        <v>0</v>
      </c>
      <c r="T236" s="128"/>
      <c r="AT236" s="127" t="s">
        <v>128</v>
      </c>
      <c r="AU236" s="127" t="s">
        <v>81</v>
      </c>
      <c r="AV236" s="14" t="s">
        <v>85</v>
      </c>
      <c r="AW236" s="14" t="s">
        <v>31</v>
      </c>
      <c r="AX236" s="14" t="s">
        <v>19</v>
      </c>
      <c r="AY236" s="127" t="s">
        <v>124</v>
      </c>
    </row>
    <row r="237" spans="2:65" s="11" customFormat="1">
      <c r="B237" s="108"/>
      <c r="C237" s="132"/>
      <c r="D237" s="194">
        <v>33</v>
      </c>
      <c r="E237" s="195" t="s">
        <v>359</v>
      </c>
      <c r="F237" s="195" t="s">
        <v>360</v>
      </c>
      <c r="G237" s="195" t="s">
        <v>126</v>
      </c>
      <c r="H237" s="196">
        <v>61.95</v>
      </c>
      <c r="I237" s="197"/>
      <c r="J237" s="197">
        <f>H237*I237</f>
        <v>0</v>
      </c>
      <c r="P237" s="110">
        <f>SUM(P238:P250)</f>
        <v>0</v>
      </c>
      <c r="R237" s="110">
        <f>SUM(R238:R250)</f>
        <v>0</v>
      </c>
      <c r="T237" s="111">
        <f>SUM(T238:T250)</f>
        <v>0.92344000000000004</v>
      </c>
      <c r="AR237" s="109" t="s">
        <v>81</v>
      </c>
      <c r="AT237" s="112" t="s">
        <v>74</v>
      </c>
      <c r="AU237" s="112" t="s">
        <v>19</v>
      </c>
      <c r="AY237" s="109" t="s">
        <v>124</v>
      </c>
      <c r="BK237" s="113">
        <f>SUM(BK238:BK250)</f>
        <v>9564</v>
      </c>
    </row>
    <row r="238" spans="2:65" s="1" customFormat="1" ht="11.4">
      <c r="B238" s="114"/>
      <c r="C238" s="132"/>
      <c r="D238" s="198"/>
      <c r="E238" s="199"/>
      <c r="F238" s="199" t="s">
        <v>281</v>
      </c>
      <c r="G238" s="199"/>
      <c r="H238" s="200">
        <v>33.950000000000003</v>
      </c>
      <c r="I238" s="201"/>
      <c r="J238" s="201"/>
      <c r="K238" s="136"/>
      <c r="M238" s="135" t="s">
        <v>1</v>
      </c>
      <c r="N238" s="115" t="s">
        <v>40</v>
      </c>
      <c r="P238" s="116">
        <f>O238*H238</f>
        <v>0</v>
      </c>
      <c r="Q238" s="116">
        <v>0</v>
      </c>
      <c r="R238" s="116">
        <f>Q238*H238</f>
        <v>0</v>
      </c>
      <c r="S238" s="116">
        <v>2.7199999999999998E-2</v>
      </c>
      <c r="T238" s="117">
        <f>S238*H238</f>
        <v>0.92344000000000004</v>
      </c>
      <c r="AR238" s="118" t="s">
        <v>150</v>
      </c>
      <c r="AT238" s="118" t="s">
        <v>125</v>
      </c>
      <c r="AU238" s="118" t="s">
        <v>81</v>
      </c>
      <c r="AY238" s="16" t="s">
        <v>124</v>
      </c>
      <c r="BE238" s="119">
        <f>IF(N238="základní",J238,0)</f>
        <v>0</v>
      </c>
      <c r="BF238" s="119">
        <f>IF(N238="snížená",J238,0)</f>
        <v>0</v>
      </c>
      <c r="BG238" s="119">
        <f>IF(N238="zákl. přenesená",J238,0)</f>
        <v>0</v>
      </c>
      <c r="BH238" s="119">
        <f>IF(N238="sníž. přenesená",J238,0)</f>
        <v>0</v>
      </c>
      <c r="BI238" s="119">
        <f>IF(N238="nulová",J238,0)</f>
        <v>0</v>
      </c>
      <c r="BJ238" s="16" t="s">
        <v>19</v>
      </c>
      <c r="BK238" s="119">
        <f>ROUND(I238*H238,2)</f>
        <v>0</v>
      </c>
      <c r="BL238" s="16" t="s">
        <v>150</v>
      </c>
      <c r="BM238" s="118" t="s">
        <v>162</v>
      </c>
    </row>
    <row r="239" spans="2:65" s="12" customFormat="1">
      <c r="B239" s="120"/>
      <c r="C239" s="132"/>
      <c r="D239" s="198"/>
      <c r="E239" s="199"/>
      <c r="F239" s="199" t="s">
        <v>361</v>
      </c>
      <c r="G239" s="199"/>
      <c r="H239" s="200">
        <v>16.89</v>
      </c>
      <c r="I239" s="201"/>
      <c r="J239" s="201"/>
      <c r="T239" s="122"/>
      <c r="AT239" s="121" t="s">
        <v>128</v>
      </c>
      <c r="AU239" s="121" t="s">
        <v>81</v>
      </c>
      <c r="AV239" s="12" t="s">
        <v>19</v>
      </c>
      <c r="AW239" s="12" t="s">
        <v>31</v>
      </c>
      <c r="AX239" s="12" t="s">
        <v>75</v>
      </c>
      <c r="AY239" s="121" t="s">
        <v>124</v>
      </c>
    </row>
    <row r="240" spans="2:65" s="13" customFormat="1">
      <c r="B240" s="123"/>
      <c r="C240" s="132"/>
      <c r="D240" s="198"/>
      <c r="E240" s="199"/>
      <c r="F240" s="199" t="s">
        <v>362</v>
      </c>
      <c r="G240" s="199"/>
      <c r="H240" s="200">
        <v>11.11</v>
      </c>
      <c r="I240" s="201"/>
      <c r="J240" s="201"/>
      <c r="T240" s="125"/>
      <c r="AT240" s="124" t="s">
        <v>128</v>
      </c>
      <c r="AU240" s="124" t="s">
        <v>81</v>
      </c>
      <c r="AV240" s="13" t="s">
        <v>81</v>
      </c>
      <c r="AW240" s="13" t="s">
        <v>31</v>
      </c>
      <c r="AX240" s="13" t="s">
        <v>75</v>
      </c>
      <c r="AY240" s="124" t="s">
        <v>124</v>
      </c>
    </row>
    <row r="241" spans="2:65" s="12" customFormat="1">
      <c r="B241" s="120"/>
      <c r="C241" s="132"/>
      <c r="D241" s="202"/>
      <c r="E241" s="203"/>
      <c r="F241" s="203" t="s">
        <v>254</v>
      </c>
      <c r="G241" s="203"/>
      <c r="H241" s="204">
        <v>61.95</v>
      </c>
      <c r="I241" s="205"/>
      <c r="J241" s="205"/>
      <c r="T241" s="122"/>
      <c r="AT241" s="121" t="s">
        <v>128</v>
      </c>
      <c r="AU241" s="121" t="s">
        <v>81</v>
      </c>
      <c r="AV241" s="12" t="s">
        <v>19</v>
      </c>
      <c r="AW241" s="12" t="s">
        <v>31</v>
      </c>
      <c r="AX241" s="12" t="s">
        <v>75</v>
      </c>
      <c r="AY241" s="121" t="s">
        <v>124</v>
      </c>
    </row>
    <row r="242" spans="2:65" s="13" customFormat="1" ht="20.399999999999999">
      <c r="B242" s="123"/>
      <c r="C242" s="132"/>
      <c r="D242" s="194">
        <v>34</v>
      </c>
      <c r="E242" s="195">
        <v>763172353</v>
      </c>
      <c r="F242" s="475" t="s">
        <v>800</v>
      </c>
      <c r="G242" s="195" t="s">
        <v>131</v>
      </c>
      <c r="H242" s="196">
        <v>3</v>
      </c>
      <c r="I242" s="197"/>
      <c r="J242" s="197">
        <f>H242*I242</f>
        <v>0</v>
      </c>
      <c r="T242" s="125"/>
      <c r="AT242" s="124" t="s">
        <v>128</v>
      </c>
      <c r="AU242" s="124" t="s">
        <v>81</v>
      </c>
      <c r="AV242" s="13" t="s">
        <v>81</v>
      </c>
      <c r="AW242" s="13" t="s">
        <v>31</v>
      </c>
      <c r="AX242" s="13" t="s">
        <v>75</v>
      </c>
      <c r="AY242" s="124" t="s">
        <v>124</v>
      </c>
    </row>
    <row r="243" spans="2:65" s="11" customFormat="1" ht="20.399999999999999">
      <c r="B243" s="108"/>
      <c r="C243" s="132"/>
      <c r="D243" s="206">
        <v>35</v>
      </c>
      <c r="E243" s="207">
        <v>59030712</v>
      </c>
      <c r="F243" s="476" t="s">
        <v>801</v>
      </c>
      <c r="G243" s="207" t="s">
        <v>131</v>
      </c>
      <c r="H243" s="208">
        <v>3</v>
      </c>
      <c r="I243" s="209"/>
      <c r="J243" s="209">
        <f>H243*I243</f>
        <v>0</v>
      </c>
      <c r="P243" s="110">
        <v>0</v>
      </c>
      <c r="R243" s="110">
        <v>0</v>
      </c>
      <c r="T243" s="111">
        <v>0</v>
      </c>
      <c r="AR243" s="109" t="s">
        <v>85</v>
      </c>
      <c r="AT243" s="112" t="s">
        <v>74</v>
      </c>
      <c r="AU243" s="112" t="s">
        <v>19</v>
      </c>
      <c r="AY243" s="109" t="s">
        <v>124</v>
      </c>
      <c r="BK243" s="113">
        <v>4782</v>
      </c>
    </row>
    <row r="244" spans="2:65" s="13" customFormat="1" ht="20.399999999999999">
      <c r="B244" s="123"/>
      <c r="C244" s="132"/>
      <c r="D244" s="194">
        <v>36</v>
      </c>
      <c r="E244" s="475" t="s">
        <v>802</v>
      </c>
      <c r="F244" s="475" t="s">
        <v>803</v>
      </c>
      <c r="G244" s="195" t="s">
        <v>131</v>
      </c>
      <c r="H244" s="196">
        <v>2</v>
      </c>
      <c r="I244" s="197"/>
      <c r="J244" s="197">
        <f>H244*I244</f>
        <v>0</v>
      </c>
      <c r="T244" s="125"/>
      <c r="AT244" s="124" t="s">
        <v>128</v>
      </c>
      <c r="AU244" s="124" t="s">
        <v>81</v>
      </c>
      <c r="AV244" s="13" t="s">
        <v>81</v>
      </c>
      <c r="AW244" s="13" t="s">
        <v>31</v>
      </c>
      <c r="AX244" s="13" t="s">
        <v>75</v>
      </c>
      <c r="AY244" s="124" t="s">
        <v>124</v>
      </c>
    </row>
    <row r="245" spans="2:65" s="11" customFormat="1" ht="20.399999999999999">
      <c r="B245" s="108"/>
      <c r="C245" s="132"/>
      <c r="D245" s="206">
        <v>37</v>
      </c>
      <c r="E245" s="476" t="s">
        <v>804</v>
      </c>
      <c r="F245" s="476" t="s">
        <v>805</v>
      </c>
      <c r="G245" s="207" t="s">
        <v>131</v>
      </c>
      <c r="H245" s="208">
        <v>2</v>
      </c>
      <c r="I245" s="209"/>
      <c r="J245" s="209">
        <f>H245*I245</f>
        <v>0</v>
      </c>
      <c r="P245" s="110">
        <v>0</v>
      </c>
      <c r="R245" s="110">
        <v>0</v>
      </c>
      <c r="T245" s="111">
        <v>0</v>
      </c>
      <c r="AR245" s="109" t="s">
        <v>85</v>
      </c>
      <c r="AT245" s="112" t="s">
        <v>74</v>
      </c>
      <c r="AU245" s="112" t="s">
        <v>19</v>
      </c>
      <c r="AY245" s="109" t="s">
        <v>124</v>
      </c>
      <c r="BK245" s="113">
        <v>4782</v>
      </c>
    </row>
    <row r="246" spans="2:65" s="13" customFormat="1">
      <c r="B246" s="123"/>
      <c r="C246" s="132"/>
      <c r="D246" s="194">
        <v>38</v>
      </c>
      <c r="E246" s="195" t="s">
        <v>363</v>
      </c>
      <c r="F246" s="195" t="s">
        <v>364</v>
      </c>
      <c r="G246" s="195" t="s">
        <v>131</v>
      </c>
      <c r="H246" s="196">
        <v>6</v>
      </c>
      <c r="I246" s="197"/>
      <c r="J246" s="197">
        <f>H246*I246</f>
        <v>0</v>
      </c>
      <c r="T246" s="125"/>
      <c r="AT246" s="124" t="s">
        <v>128</v>
      </c>
      <c r="AU246" s="124" t="s">
        <v>81</v>
      </c>
      <c r="AV246" s="13" t="s">
        <v>81</v>
      </c>
      <c r="AW246" s="13" t="s">
        <v>31</v>
      </c>
      <c r="AX246" s="13" t="s">
        <v>75</v>
      </c>
      <c r="AY246" s="124" t="s">
        <v>124</v>
      </c>
    </row>
    <row r="247" spans="2:65" s="12" customFormat="1">
      <c r="B247" s="120"/>
      <c r="C247" s="132"/>
      <c r="D247" s="198"/>
      <c r="E247" s="199"/>
      <c r="F247" s="199" t="s">
        <v>365</v>
      </c>
      <c r="G247" s="199"/>
      <c r="H247" s="200">
        <v>4</v>
      </c>
      <c r="I247" s="201"/>
      <c r="J247" s="201"/>
      <c r="T247" s="122"/>
      <c r="AT247" s="121" t="s">
        <v>128</v>
      </c>
      <c r="AU247" s="121" t="s">
        <v>81</v>
      </c>
      <c r="AV247" s="12" t="s">
        <v>19</v>
      </c>
      <c r="AW247" s="12" t="s">
        <v>31</v>
      </c>
      <c r="AX247" s="12" t="s">
        <v>75</v>
      </c>
      <c r="AY247" s="121" t="s">
        <v>124</v>
      </c>
    </row>
    <row r="248" spans="2:65" s="13" customFormat="1">
      <c r="B248" s="123"/>
      <c r="C248" s="132"/>
      <c r="D248" s="198"/>
      <c r="E248" s="199"/>
      <c r="F248" s="199" t="s">
        <v>255</v>
      </c>
      <c r="G248" s="199"/>
      <c r="H248" s="200">
        <v>1</v>
      </c>
      <c r="I248" s="201"/>
      <c r="J248" s="201"/>
      <c r="T248" s="125"/>
      <c r="AT248" s="124" t="s">
        <v>128</v>
      </c>
      <c r="AU248" s="124" t="s">
        <v>81</v>
      </c>
      <c r="AV248" s="13" t="s">
        <v>81</v>
      </c>
      <c r="AW248" s="13" t="s">
        <v>31</v>
      </c>
      <c r="AX248" s="13" t="s">
        <v>75</v>
      </c>
      <c r="AY248" s="124" t="s">
        <v>124</v>
      </c>
    </row>
    <row r="249" spans="2:65" s="12" customFormat="1">
      <c r="B249" s="120"/>
      <c r="C249" s="132"/>
      <c r="D249" s="198"/>
      <c r="E249" s="199"/>
      <c r="F249" s="199" t="s">
        <v>255</v>
      </c>
      <c r="G249" s="199"/>
      <c r="H249" s="200">
        <v>1</v>
      </c>
      <c r="I249" s="201"/>
      <c r="J249" s="201"/>
      <c r="T249" s="122"/>
      <c r="AT249" s="121" t="s">
        <v>128</v>
      </c>
      <c r="AU249" s="121" t="s">
        <v>81</v>
      </c>
      <c r="AV249" s="12" t="s">
        <v>19</v>
      </c>
      <c r="AW249" s="12" t="s">
        <v>31</v>
      </c>
      <c r="AX249" s="12" t="s">
        <v>75</v>
      </c>
      <c r="AY249" s="121" t="s">
        <v>124</v>
      </c>
    </row>
    <row r="250" spans="2:65" s="12" customFormat="1">
      <c r="B250" s="120"/>
      <c r="C250" s="132"/>
      <c r="D250" s="202"/>
      <c r="E250" s="203"/>
      <c r="F250" s="203" t="s">
        <v>254</v>
      </c>
      <c r="G250" s="203"/>
      <c r="H250" s="204">
        <v>6</v>
      </c>
      <c r="I250" s="205"/>
      <c r="J250" s="205"/>
      <c r="T250" s="122"/>
      <c r="AT250" s="121" t="s">
        <v>128</v>
      </c>
      <c r="AU250" s="121" t="s">
        <v>81</v>
      </c>
      <c r="AV250" s="12" t="s">
        <v>19</v>
      </c>
      <c r="AW250" s="12" t="s">
        <v>31</v>
      </c>
      <c r="AX250" s="12" t="s">
        <v>75</v>
      </c>
      <c r="AY250" s="121" t="s">
        <v>124</v>
      </c>
    </row>
    <row r="251" spans="2:65" s="11" customFormat="1" ht="20.399999999999999">
      <c r="B251" s="108"/>
      <c r="C251" s="132"/>
      <c r="D251" s="206">
        <v>39</v>
      </c>
      <c r="E251" s="207" t="s">
        <v>366</v>
      </c>
      <c r="F251" s="207" t="s">
        <v>367</v>
      </c>
      <c r="G251" s="207" t="s">
        <v>131</v>
      </c>
      <c r="H251" s="208">
        <v>5</v>
      </c>
      <c r="I251" s="209"/>
      <c r="J251" s="209">
        <f>H251*I251</f>
        <v>0</v>
      </c>
      <c r="P251" s="110">
        <f>SUM(P252:P266)</f>
        <v>0</v>
      </c>
      <c r="R251" s="110">
        <f>SUM(R252:R266)</f>
        <v>0</v>
      </c>
      <c r="T251" s="111">
        <f>SUM(T252:T266)</f>
        <v>0</v>
      </c>
      <c r="AR251" s="109" t="s">
        <v>85</v>
      </c>
      <c r="AT251" s="112" t="s">
        <v>74</v>
      </c>
      <c r="AU251" s="112" t="s">
        <v>19</v>
      </c>
      <c r="AY251" s="109" t="s">
        <v>124</v>
      </c>
      <c r="BK251" s="113">
        <f>SUM(BK252:BK266)</f>
        <v>0</v>
      </c>
    </row>
    <row r="252" spans="2:65" s="13" customFormat="1">
      <c r="B252" s="123"/>
      <c r="C252" s="132"/>
      <c r="D252" s="198"/>
      <c r="E252" s="199"/>
      <c r="F252" s="199" t="s">
        <v>368</v>
      </c>
      <c r="G252" s="199"/>
      <c r="H252" s="200">
        <v>5</v>
      </c>
      <c r="I252" s="201"/>
      <c r="J252" s="201"/>
      <c r="T252" s="125"/>
      <c r="AT252" s="124" t="s">
        <v>128</v>
      </c>
      <c r="AU252" s="124" t="s">
        <v>81</v>
      </c>
      <c r="AV252" s="13" t="s">
        <v>81</v>
      </c>
      <c r="AW252" s="13" t="s">
        <v>31</v>
      </c>
      <c r="AX252" s="13" t="s">
        <v>75</v>
      </c>
      <c r="AY252" s="124" t="s">
        <v>124</v>
      </c>
    </row>
    <row r="253" spans="2:65" s="12" customFormat="1">
      <c r="B253" s="120"/>
      <c r="C253" s="132"/>
      <c r="D253" s="202"/>
      <c r="E253" s="203"/>
      <c r="F253" s="203" t="s">
        <v>254</v>
      </c>
      <c r="G253" s="203"/>
      <c r="H253" s="204">
        <v>5</v>
      </c>
      <c r="I253" s="205"/>
      <c r="J253" s="205"/>
      <c r="T253" s="122"/>
      <c r="AT253" s="121" t="s">
        <v>128</v>
      </c>
      <c r="AU253" s="121" t="s">
        <v>81</v>
      </c>
      <c r="AV253" s="12" t="s">
        <v>19</v>
      </c>
      <c r="AW253" s="12" t="s">
        <v>31</v>
      </c>
      <c r="AX253" s="12" t="s">
        <v>75</v>
      </c>
      <c r="AY253" s="121" t="s">
        <v>124</v>
      </c>
    </row>
    <row r="254" spans="2:65" s="12" customFormat="1" ht="20.399999999999999">
      <c r="B254" s="120"/>
      <c r="C254" s="132"/>
      <c r="D254" s="206">
        <v>40</v>
      </c>
      <c r="E254" s="207" t="s">
        <v>369</v>
      </c>
      <c r="F254" s="207" t="s">
        <v>370</v>
      </c>
      <c r="G254" s="207" t="s">
        <v>131</v>
      </c>
      <c r="H254" s="208">
        <v>1</v>
      </c>
      <c r="I254" s="209"/>
      <c r="J254" s="209">
        <f>H254*I254</f>
        <v>0</v>
      </c>
      <c r="T254" s="122"/>
      <c r="AT254" s="121" t="s">
        <v>128</v>
      </c>
      <c r="AU254" s="121" t="s">
        <v>81</v>
      </c>
      <c r="AV254" s="12" t="s">
        <v>19</v>
      </c>
      <c r="AW254" s="12" t="s">
        <v>31</v>
      </c>
      <c r="AX254" s="12" t="s">
        <v>75</v>
      </c>
      <c r="AY254" s="121" t="s">
        <v>124</v>
      </c>
    </row>
    <row r="255" spans="2:65" s="1" customFormat="1" ht="11.4">
      <c r="B255" s="114"/>
      <c r="C255" s="132"/>
      <c r="D255" s="198"/>
      <c r="E255" s="199"/>
      <c r="F255" s="199" t="s">
        <v>255</v>
      </c>
      <c r="G255" s="199"/>
      <c r="H255" s="200">
        <v>1</v>
      </c>
      <c r="I255" s="201"/>
      <c r="J255" s="201"/>
      <c r="K255" s="136"/>
      <c r="M255" s="135" t="s">
        <v>1</v>
      </c>
      <c r="N255" s="115" t="s">
        <v>40</v>
      </c>
      <c r="P255" s="116">
        <f>O255*H255</f>
        <v>0</v>
      </c>
      <c r="Q255" s="116">
        <v>0</v>
      </c>
      <c r="R255" s="116">
        <f>Q255*H255</f>
        <v>0</v>
      </c>
      <c r="S255" s="116">
        <v>0</v>
      </c>
      <c r="T255" s="117">
        <f>S255*H255</f>
        <v>0</v>
      </c>
      <c r="AR255" s="118" t="s">
        <v>163</v>
      </c>
      <c r="AT255" s="118" t="s">
        <v>125</v>
      </c>
      <c r="AU255" s="118" t="s">
        <v>81</v>
      </c>
      <c r="AY255" s="16" t="s">
        <v>124</v>
      </c>
      <c r="BE255" s="119">
        <f>IF(N255="základní",J255,0)</f>
        <v>0</v>
      </c>
      <c r="BF255" s="119">
        <f>IF(N255="snížená",J255,0)</f>
        <v>0</v>
      </c>
      <c r="BG255" s="119">
        <f>IF(N255="zákl. přenesená",J255,0)</f>
        <v>0</v>
      </c>
      <c r="BH255" s="119">
        <f>IF(N255="sníž. přenesená",J255,0)</f>
        <v>0</v>
      </c>
      <c r="BI255" s="119">
        <f>IF(N255="nulová",J255,0)</f>
        <v>0</v>
      </c>
      <c r="BJ255" s="16" t="s">
        <v>19</v>
      </c>
      <c r="BK255" s="119">
        <f>ROUND(I255*H255,2)</f>
        <v>0</v>
      </c>
      <c r="BL255" s="16" t="s">
        <v>163</v>
      </c>
      <c r="BM255" s="118" t="s">
        <v>165</v>
      </c>
    </row>
    <row r="256" spans="2:65" s="13" customFormat="1">
      <c r="B256" s="123"/>
      <c r="C256" s="132"/>
      <c r="D256" s="202"/>
      <c r="E256" s="203"/>
      <c r="F256" s="203" t="s">
        <v>254</v>
      </c>
      <c r="G256" s="203"/>
      <c r="H256" s="204">
        <v>1</v>
      </c>
      <c r="I256" s="205"/>
      <c r="J256" s="205"/>
      <c r="T256" s="125"/>
      <c r="AT256" s="124" t="s">
        <v>128</v>
      </c>
      <c r="AU256" s="124" t="s">
        <v>81</v>
      </c>
      <c r="AV256" s="13" t="s">
        <v>81</v>
      </c>
      <c r="AW256" s="13" t="s">
        <v>31</v>
      </c>
      <c r="AX256" s="13" t="s">
        <v>75</v>
      </c>
      <c r="AY256" s="124" t="s">
        <v>124</v>
      </c>
    </row>
    <row r="257" spans="2:65" s="13" customFormat="1">
      <c r="B257" s="123"/>
      <c r="C257" s="132"/>
      <c r="D257" s="194">
        <v>41</v>
      </c>
      <c r="E257" s="195" t="s">
        <v>371</v>
      </c>
      <c r="F257" s="195" t="s">
        <v>372</v>
      </c>
      <c r="G257" s="195" t="s">
        <v>141</v>
      </c>
      <c r="H257" s="196">
        <v>6.7649999999999997</v>
      </c>
      <c r="I257" s="197"/>
      <c r="J257" s="197">
        <f>H257*I257</f>
        <v>0</v>
      </c>
      <c r="T257" s="125"/>
      <c r="AT257" s="124" t="s">
        <v>128</v>
      </c>
      <c r="AU257" s="124" t="s">
        <v>81</v>
      </c>
      <c r="AV257" s="13" t="s">
        <v>81</v>
      </c>
      <c r="AW257" s="13" t="s">
        <v>31</v>
      </c>
      <c r="AX257" s="13" t="s">
        <v>19</v>
      </c>
      <c r="AY257" s="124" t="s">
        <v>124</v>
      </c>
    </row>
    <row r="258" spans="2:65" s="1" customFormat="1" ht="13.2">
      <c r="B258" s="114"/>
      <c r="C258" s="132"/>
      <c r="D258" s="190"/>
      <c r="E258" s="191" t="s">
        <v>153</v>
      </c>
      <c r="F258" s="191" t="s">
        <v>210</v>
      </c>
      <c r="G258" s="191"/>
      <c r="H258" s="192"/>
      <c r="I258" s="193"/>
      <c r="J258" s="193">
        <f>SUM(J259:J272)</f>
        <v>0</v>
      </c>
      <c r="K258" s="136"/>
      <c r="M258" s="135" t="s">
        <v>1</v>
      </c>
      <c r="N258" s="115" t="s">
        <v>40</v>
      </c>
      <c r="P258" s="116">
        <f t="shared" ref="P258:P262" si="3">O258*H258</f>
        <v>0</v>
      </c>
      <c r="Q258" s="116">
        <v>0</v>
      </c>
      <c r="R258" s="116">
        <f t="shared" ref="R258:R262" si="4">Q258*H258</f>
        <v>0</v>
      </c>
      <c r="S258" s="116">
        <v>0</v>
      </c>
      <c r="T258" s="117">
        <f t="shared" ref="T258:T262" si="5">S258*H258</f>
        <v>0</v>
      </c>
      <c r="AR258" s="118" t="s">
        <v>163</v>
      </c>
      <c r="AT258" s="118" t="s">
        <v>125</v>
      </c>
      <c r="AU258" s="118" t="s">
        <v>81</v>
      </c>
      <c r="AY258" s="16" t="s">
        <v>124</v>
      </c>
      <c r="BE258" s="119">
        <f t="shared" ref="BE258:BE262" si="6">IF(N258="základní",J258,0)</f>
        <v>0</v>
      </c>
      <c r="BF258" s="119">
        <f t="shared" ref="BF258:BF262" si="7">IF(N258="snížená",J258,0)</f>
        <v>0</v>
      </c>
      <c r="BG258" s="119">
        <f t="shared" ref="BG258:BG262" si="8">IF(N258="zákl. přenesená",J258,0)</f>
        <v>0</v>
      </c>
      <c r="BH258" s="119">
        <f t="shared" ref="BH258:BH262" si="9">IF(N258="sníž. přenesená",J258,0)</f>
        <v>0</v>
      </c>
      <c r="BI258" s="119">
        <f t="shared" ref="BI258:BI262" si="10">IF(N258="nulová",J258,0)</f>
        <v>0</v>
      </c>
      <c r="BJ258" s="16" t="s">
        <v>19</v>
      </c>
      <c r="BK258" s="119">
        <f t="shared" ref="BK258:BK262" si="11">ROUND(I258*H258,2)</f>
        <v>0</v>
      </c>
      <c r="BL258" s="16" t="s">
        <v>163</v>
      </c>
      <c r="BM258" s="118" t="s">
        <v>166</v>
      </c>
    </row>
    <row r="259" spans="2:65" s="1" customFormat="1" ht="20.399999999999999">
      <c r="B259" s="114"/>
      <c r="C259" s="132"/>
      <c r="D259" s="194">
        <v>42</v>
      </c>
      <c r="E259" s="195" t="s">
        <v>373</v>
      </c>
      <c r="F259" s="195" t="s">
        <v>374</v>
      </c>
      <c r="G259" s="195" t="s">
        <v>131</v>
      </c>
      <c r="H259" s="196">
        <v>6</v>
      </c>
      <c r="I259" s="197"/>
      <c r="J259" s="197">
        <f>H259*I259</f>
        <v>0</v>
      </c>
      <c r="K259" s="136"/>
      <c r="M259" s="135" t="s">
        <v>1</v>
      </c>
      <c r="N259" s="115" t="s">
        <v>40</v>
      </c>
      <c r="P259" s="116">
        <f t="shared" si="3"/>
        <v>0</v>
      </c>
      <c r="Q259" s="116">
        <v>0</v>
      </c>
      <c r="R259" s="116">
        <f t="shared" si="4"/>
        <v>0</v>
      </c>
      <c r="S259" s="116">
        <v>0</v>
      </c>
      <c r="T259" s="117">
        <f t="shared" si="5"/>
        <v>0</v>
      </c>
      <c r="AR259" s="118" t="s">
        <v>163</v>
      </c>
      <c r="AT259" s="118" t="s">
        <v>125</v>
      </c>
      <c r="AU259" s="118" t="s">
        <v>81</v>
      </c>
      <c r="AY259" s="16" t="s">
        <v>124</v>
      </c>
      <c r="BE259" s="119">
        <f t="shared" si="6"/>
        <v>0</v>
      </c>
      <c r="BF259" s="119">
        <f t="shared" si="7"/>
        <v>0</v>
      </c>
      <c r="BG259" s="119">
        <f t="shared" si="8"/>
        <v>0</v>
      </c>
      <c r="BH259" s="119">
        <f t="shared" si="9"/>
        <v>0</v>
      </c>
      <c r="BI259" s="119">
        <f t="shared" si="10"/>
        <v>0</v>
      </c>
      <c r="BJ259" s="16" t="s">
        <v>19</v>
      </c>
      <c r="BK259" s="119">
        <f t="shared" si="11"/>
        <v>0</v>
      </c>
      <c r="BL259" s="16" t="s">
        <v>163</v>
      </c>
      <c r="BM259" s="118" t="s">
        <v>167</v>
      </c>
    </row>
    <row r="260" spans="2:65" s="1" customFormat="1" ht="11.4">
      <c r="B260" s="114"/>
      <c r="C260" s="132"/>
      <c r="D260" s="198"/>
      <c r="E260" s="199"/>
      <c r="F260" s="199" t="s">
        <v>365</v>
      </c>
      <c r="G260" s="199"/>
      <c r="H260" s="200">
        <v>4</v>
      </c>
      <c r="I260" s="201"/>
      <c r="J260" s="201"/>
      <c r="K260" s="136"/>
      <c r="M260" s="135" t="s">
        <v>1</v>
      </c>
      <c r="N260" s="115" t="s">
        <v>40</v>
      </c>
      <c r="P260" s="116">
        <f t="shared" si="3"/>
        <v>0</v>
      </c>
      <c r="Q260" s="116">
        <v>0</v>
      </c>
      <c r="R260" s="116">
        <f t="shared" si="4"/>
        <v>0</v>
      </c>
      <c r="S260" s="116">
        <v>0</v>
      </c>
      <c r="T260" s="117">
        <f t="shared" si="5"/>
        <v>0</v>
      </c>
      <c r="AR260" s="118" t="s">
        <v>163</v>
      </c>
      <c r="AT260" s="118" t="s">
        <v>125</v>
      </c>
      <c r="AU260" s="118" t="s">
        <v>81</v>
      </c>
      <c r="AY260" s="16" t="s">
        <v>124</v>
      </c>
      <c r="BE260" s="119">
        <f t="shared" si="6"/>
        <v>0</v>
      </c>
      <c r="BF260" s="119">
        <f t="shared" si="7"/>
        <v>0</v>
      </c>
      <c r="BG260" s="119">
        <f t="shared" si="8"/>
        <v>0</v>
      </c>
      <c r="BH260" s="119">
        <f t="shared" si="9"/>
        <v>0</v>
      </c>
      <c r="BI260" s="119">
        <f t="shared" si="10"/>
        <v>0</v>
      </c>
      <c r="BJ260" s="16" t="s">
        <v>19</v>
      </c>
      <c r="BK260" s="119">
        <f t="shared" si="11"/>
        <v>0</v>
      </c>
      <c r="BL260" s="16" t="s">
        <v>163</v>
      </c>
      <c r="BM260" s="118" t="s">
        <v>168</v>
      </c>
    </row>
    <row r="261" spans="2:65" s="1" customFormat="1" ht="11.4">
      <c r="B261" s="114"/>
      <c r="C261" s="132"/>
      <c r="D261" s="198"/>
      <c r="E261" s="199"/>
      <c r="F261" s="199" t="s">
        <v>255</v>
      </c>
      <c r="G261" s="199"/>
      <c r="H261" s="200">
        <v>1</v>
      </c>
      <c r="I261" s="201"/>
      <c r="J261" s="201"/>
      <c r="K261" s="136"/>
      <c r="M261" s="135" t="s">
        <v>1</v>
      </c>
      <c r="N261" s="115" t="s">
        <v>40</v>
      </c>
      <c r="P261" s="116">
        <f t="shared" si="3"/>
        <v>0</v>
      </c>
      <c r="Q261" s="116">
        <v>0</v>
      </c>
      <c r="R261" s="116">
        <f t="shared" si="4"/>
        <v>0</v>
      </c>
      <c r="S261" s="116">
        <v>0</v>
      </c>
      <c r="T261" s="117">
        <f t="shared" si="5"/>
        <v>0</v>
      </c>
      <c r="AR261" s="118" t="s">
        <v>163</v>
      </c>
      <c r="AT261" s="118" t="s">
        <v>125</v>
      </c>
      <c r="AU261" s="118" t="s">
        <v>81</v>
      </c>
      <c r="AY261" s="16" t="s">
        <v>124</v>
      </c>
      <c r="BE261" s="119">
        <f t="shared" si="6"/>
        <v>0</v>
      </c>
      <c r="BF261" s="119">
        <f t="shared" si="7"/>
        <v>0</v>
      </c>
      <c r="BG261" s="119">
        <f t="shared" si="8"/>
        <v>0</v>
      </c>
      <c r="BH261" s="119">
        <f t="shared" si="9"/>
        <v>0</v>
      </c>
      <c r="BI261" s="119">
        <f t="shared" si="10"/>
        <v>0</v>
      </c>
      <c r="BJ261" s="16" t="s">
        <v>19</v>
      </c>
      <c r="BK261" s="119">
        <f t="shared" si="11"/>
        <v>0</v>
      </c>
      <c r="BL261" s="16" t="s">
        <v>163</v>
      </c>
      <c r="BM261" s="118" t="s">
        <v>169</v>
      </c>
    </row>
    <row r="262" spans="2:65" s="1" customFormat="1" ht="11.4">
      <c r="B262" s="114"/>
      <c r="C262" s="132"/>
      <c r="D262" s="198"/>
      <c r="E262" s="199"/>
      <c r="F262" s="199" t="s">
        <v>255</v>
      </c>
      <c r="G262" s="199"/>
      <c r="H262" s="200">
        <v>1</v>
      </c>
      <c r="I262" s="201"/>
      <c r="J262" s="201"/>
      <c r="K262" s="136"/>
      <c r="M262" s="135" t="s">
        <v>1</v>
      </c>
      <c r="N262" s="115" t="s">
        <v>40</v>
      </c>
      <c r="P262" s="116">
        <f t="shared" si="3"/>
        <v>0</v>
      </c>
      <c r="Q262" s="116">
        <v>0</v>
      </c>
      <c r="R262" s="116">
        <f t="shared" si="4"/>
        <v>0</v>
      </c>
      <c r="S262" s="116">
        <v>0</v>
      </c>
      <c r="T262" s="117">
        <f t="shared" si="5"/>
        <v>0</v>
      </c>
      <c r="AR262" s="118" t="s">
        <v>163</v>
      </c>
      <c r="AT262" s="118" t="s">
        <v>125</v>
      </c>
      <c r="AU262" s="118" t="s">
        <v>81</v>
      </c>
      <c r="AY262" s="16" t="s">
        <v>124</v>
      </c>
      <c r="BE262" s="119">
        <f t="shared" si="6"/>
        <v>0</v>
      </c>
      <c r="BF262" s="119">
        <f t="shared" si="7"/>
        <v>0</v>
      </c>
      <c r="BG262" s="119">
        <f t="shared" si="8"/>
        <v>0</v>
      </c>
      <c r="BH262" s="119">
        <f t="shared" si="9"/>
        <v>0</v>
      </c>
      <c r="BI262" s="119">
        <f t="shared" si="10"/>
        <v>0</v>
      </c>
      <c r="BJ262" s="16" t="s">
        <v>19</v>
      </c>
      <c r="BK262" s="119">
        <f t="shared" si="11"/>
        <v>0</v>
      </c>
      <c r="BL262" s="16" t="s">
        <v>163</v>
      </c>
      <c r="BM262" s="118" t="s">
        <v>170</v>
      </c>
    </row>
    <row r="263" spans="2:65" s="12" customFormat="1">
      <c r="B263" s="120"/>
      <c r="C263" s="132"/>
      <c r="D263" s="202"/>
      <c r="E263" s="203"/>
      <c r="F263" s="203" t="s">
        <v>254</v>
      </c>
      <c r="G263" s="203"/>
      <c r="H263" s="204">
        <v>6</v>
      </c>
      <c r="I263" s="205"/>
      <c r="J263" s="205"/>
      <c r="T263" s="122"/>
      <c r="AT263" s="121" t="s">
        <v>128</v>
      </c>
      <c r="AU263" s="121" t="s">
        <v>81</v>
      </c>
      <c r="AV263" s="12" t="s">
        <v>19</v>
      </c>
      <c r="AW263" s="12" t="s">
        <v>31</v>
      </c>
      <c r="AX263" s="12" t="s">
        <v>75</v>
      </c>
      <c r="AY263" s="121" t="s">
        <v>124</v>
      </c>
    </row>
    <row r="264" spans="2:65" s="13" customFormat="1" ht="20.399999999999999">
      <c r="B264" s="123"/>
      <c r="C264" s="132"/>
      <c r="D264" s="206">
        <v>43</v>
      </c>
      <c r="E264" s="207" t="s">
        <v>375</v>
      </c>
      <c r="F264" s="476" t="s">
        <v>793</v>
      </c>
      <c r="G264" s="207" t="s">
        <v>131</v>
      </c>
      <c r="H264" s="208">
        <v>5</v>
      </c>
      <c r="I264" s="209"/>
      <c r="J264" s="209">
        <f>H264*I264</f>
        <v>0</v>
      </c>
      <c r="T264" s="125"/>
      <c r="AT264" s="124" t="s">
        <v>128</v>
      </c>
      <c r="AU264" s="124" t="s">
        <v>81</v>
      </c>
      <c r="AV264" s="13" t="s">
        <v>81</v>
      </c>
      <c r="AW264" s="13" t="s">
        <v>31</v>
      </c>
      <c r="AX264" s="13" t="s">
        <v>75</v>
      </c>
      <c r="AY264" s="124" t="s">
        <v>124</v>
      </c>
    </row>
    <row r="265" spans="2:65" s="14" customFormat="1">
      <c r="B265" s="126"/>
      <c r="C265" s="132"/>
      <c r="D265" s="198"/>
      <c r="E265" s="199"/>
      <c r="F265" s="199" t="s">
        <v>368</v>
      </c>
      <c r="G265" s="199"/>
      <c r="H265" s="200">
        <v>5</v>
      </c>
      <c r="I265" s="201"/>
      <c r="J265" s="201"/>
      <c r="T265" s="128"/>
      <c r="AT265" s="127" t="s">
        <v>128</v>
      </c>
      <c r="AU265" s="127" t="s">
        <v>81</v>
      </c>
      <c r="AV265" s="14" t="s">
        <v>85</v>
      </c>
      <c r="AW265" s="14" t="s">
        <v>31</v>
      </c>
      <c r="AX265" s="14" t="s">
        <v>19</v>
      </c>
      <c r="AY265" s="127" t="s">
        <v>124</v>
      </c>
    </row>
    <row r="266" spans="2:65" s="1" customFormat="1" ht="11.4">
      <c r="B266" s="114"/>
      <c r="C266" s="132"/>
      <c r="D266" s="202"/>
      <c r="E266" s="203"/>
      <c r="F266" s="203" t="s">
        <v>254</v>
      </c>
      <c r="G266" s="203"/>
      <c r="H266" s="204">
        <v>5</v>
      </c>
      <c r="I266" s="205"/>
      <c r="J266" s="205"/>
      <c r="K266" s="136"/>
      <c r="M266" s="135" t="s">
        <v>1</v>
      </c>
      <c r="N266" s="115" t="s">
        <v>40</v>
      </c>
      <c r="P266" s="116">
        <f>O266*H266</f>
        <v>0</v>
      </c>
      <c r="Q266" s="116">
        <v>0</v>
      </c>
      <c r="R266" s="116">
        <f>Q266*H266</f>
        <v>0</v>
      </c>
      <c r="S266" s="116">
        <v>0</v>
      </c>
      <c r="T266" s="117">
        <f>S266*H266</f>
        <v>0</v>
      </c>
      <c r="AR266" s="118" t="s">
        <v>163</v>
      </c>
      <c r="AT266" s="118" t="s">
        <v>125</v>
      </c>
      <c r="AU266" s="118" t="s">
        <v>81</v>
      </c>
      <c r="AY266" s="16" t="s">
        <v>124</v>
      </c>
      <c r="BE266" s="119">
        <f>IF(N266="základní",J266,0)</f>
        <v>0</v>
      </c>
      <c r="BF266" s="119">
        <f>IF(N266="snížená",J266,0)</f>
        <v>0</v>
      </c>
      <c r="BG266" s="119">
        <f>IF(N266="zákl. přenesená",J266,0)</f>
        <v>0</v>
      </c>
      <c r="BH266" s="119">
        <f>IF(N266="sníž. přenesená",J266,0)</f>
        <v>0</v>
      </c>
      <c r="BI266" s="119">
        <f>IF(N266="nulová",J266,0)</f>
        <v>0</v>
      </c>
      <c r="BJ266" s="16" t="s">
        <v>19</v>
      </c>
      <c r="BK266" s="119">
        <f>ROUND(I266*H266,2)</f>
        <v>0</v>
      </c>
      <c r="BL266" s="16" t="s">
        <v>163</v>
      </c>
      <c r="BM266" s="118" t="s">
        <v>171</v>
      </c>
    </row>
    <row r="267" spans="2:65" s="1" customFormat="1" ht="20.399999999999999">
      <c r="B267" s="31"/>
      <c r="C267" s="132"/>
      <c r="D267" s="206">
        <v>44</v>
      </c>
      <c r="E267" s="207" t="s">
        <v>376</v>
      </c>
      <c r="F267" s="476" t="s">
        <v>794</v>
      </c>
      <c r="G267" s="207" t="s">
        <v>131</v>
      </c>
      <c r="H267" s="208">
        <v>1</v>
      </c>
      <c r="I267" s="209"/>
      <c r="J267" s="209">
        <f>H267*I267</f>
        <v>0</v>
      </c>
      <c r="K267" s="44"/>
    </row>
    <row r="268" spans="2:65">
      <c r="B268" s="133"/>
      <c r="C268" s="132"/>
      <c r="D268" s="198"/>
      <c r="E268" s="199"/>
      <c r="F268" s="199" t="s">
        <v>255</v>
      </c>
      <c r="G268" s="199"/>
      <c r="H268" s="200">
        <v>1</v>
      </c>
      <c r="I268" s="201"/>
      <c r="J268" s="201"/>
    </row>
    <row r="269" spans="2:65">
      <c r="B269" s="133"/>
      <c r="C269" s="132"/>
      <c r="D269" s="202"/>
      <c r="E269" s="203"/>
      <c r="F269" s="203" t="s">
        <v>254</v>
      </c>
      <c r="G269" s="203"/>
      <c r="H269" s="204">
        <v>1</v>
      </c>
      <c r="I269" s="205"/>
      <c r="J269" s="205"/>
    </row>
    <row r="270" spans="2:65" ht="20.399999999999999">
      <c r="B270" s="133"/>
      <c r="C270" s="132"/>
      <c r="D270" s="194">
        <v>45</v>
      </c>
      <c r="E270" s="195" t="s">
        <v>377</v>
      </c>
      <c r="F270" s="475" t="s">
        <v>792</v>
      </c>
      <c r="G270" s="195" t="s">
        <v>131</v>
      </c>
      <c r="H270" s="196">
        <v>2</v>
      </c>
      <c r="I270" s="197"/>
      <c r="J270" s="197">
        <f t="shared" ref="J270:J272" si="12">H270*I270</f>
        <v>0</v>
      </c>
    </row>
    <row r="271" spans="2:65" ht="20.399999999999999">
      <c r="B271" s="133"/>
      <c r="C271" s="132"/>
      <c r="D271" s="194">
        <v>46</v>
      </c>
      <c r="E271" s="195" t="s">
        <v>378</v>
      </c>
      <c r="F271" s="195" t="s">
        <v>379</v>
      </c>
      <c r="G271" s="195" t="s">
        <v>195</v>
      </c>
      <c r="H271" s="196">
        <v>1</v>
      </c>
      <c r="I271" s="197"/>
      <c r="J271" s="197">
        <f t="shared" si="12"/>
        <v>0</v>
      </c>
    </row>
    <row r="272" spans="2:65">
      <c r="B272" s="133"/>
      <c r="C272" s="132"/>
      <c r="D272" s="194">
        <v>47</v>
      </c>
      <c r="E272" s="195" t="s">
        <v>380</v>
      </c>
      <c r="F272" s="195" t="s">
        <v>381</v>
      </c>
      <c r="G272" s="195" t="s">
        <v>141</v>
      </c>
      <c r="H272" s="196">
        <v>8.8999999999999996E-2</v>
      </c>
      <c r="I272" s="197"/>
      <c r="J272" s="197">
        <f t="shared" si="12"/>
        <v>0</v>
      </c>
    </row>
    <row r="273" spans="2:10" ht="13.2">
      <c r="B273" s="133"/>
      <c r="C273" s="132"/>
      <c r="D273" s="190"/>
      <c r="E273" s="191" t="s">
        <v>196</v>
      </c>
      <c r="F273" s="191" t="s">
        <v>211</v>
      </c>
      <c r="G273" s="191"/>
      <c r="H273" s="192"/>
      <c r="I273" s="193"/>
      <c r="J273" s="193">
        <f>SUM(J274:J278)</f>
        <v>0</v>
      </c>
    </row>
    <row r="274" spans="2:10">
      <c r="B274" s="133"/>
      <c r="C274" s="132"/>
      <c r="D274" s="194">
        <v>48</v>
      </c>
      <c r="E274" s="195" t="s">
        <v>382</v>
      </c>
      <c r="F274" s="195" t="s">
        <v>383</v>
      </c>
      <c r="G274" s="195" t="s">
        <v>131</v>
      </c>
      <c r="H274" s="196">
        <v>2</v>
      </c>
      <c r="I274" s="197"/>
      <c r="J274" s="197">
        <f>H274*I274</f>
        <v>0</v>
      </c>
    </row>
    <row r="275" spans="2:10" ht="20.399999999999999">
      <c r="B275" s="133"/>
      <c r="C275" s="132"/>
      <c r="D275" s="206">
        <v>49</v>
      </c>
      <c r="E275" s="207" t="s">
        <v>384</v>
      </c>
      <c r="F275" s="207" t="s">
        <v>385</v>
      </c>
      <c r="G275" s="207" t="s">
        <v>131</v>
      </c>
      <c r="H275" s="208">
        <v>1</v>
      </c>
      <c r="I275" s="209"/>
      <c r="J275" s="209">
        <f>H275*I275</f>
        <v>0</v>
      </c>
    </row>
    <row r="276" spans="2:10" ht="20.399999999999999">
      <c r="B276" s="133"/>
      <c r="C276" s="132"/>
      <c r="D276" s="206">
        <v>50</v>
      </c>
      <c r="E276" s="476" t="s">
        <v>795</v>
      </c>
      <c r="F276" s="476" t="s">
        <v>796</v>
      </c>
      <c r="G276" s="207" t="s">
        <v>131</v>
      </c>
      <c r="H276" s="208">
        <v>1</v>
      </c>
      <c r="I276" s="209"/>
      <c r="J276" s="209">
        <f>H276*I276</f>
        <v>0</v>
      </c>
    </row>
    <row r="277" spans="2:10">
      <c r="B277" s="133"/>
      <c r="C277" s="132"/>
      <c r="D277" s="194">
        <v>51</v>
      </c>
      <c r="E277" s="195" t="s">
        <v>386</v>
      </c>
      <c r="F277" s="195" t="s">
        <v>387</v>
      </c>
      <c r="G277" s="195" t="s">
        <v>131</v>
      </c>
      <c r="H277" s="196">
        <v>1</v>
      </c>
      <c r="I277" s="197"/>
      <c r="J277" s="197">
        <f t="shared" ref="J277:J278" si="13">H277*I277</f>
        <v>0</v>
      </c>
    </row>
    <row r="278" spans="2:10">
      <c r="B278" s="133"/>
      <c r="C278" s="132"/>
      <c r="D278" s="194">
        <v>52</v>
      </c>
      <c r="E278" s="195" t="s">
        <v>388</v>
      </c>
      <c r="F278" s="195" t="s">
        <v>389</v>
      </c>
      <c r="G278" s="195" t="s">
        <v>141</v>
      </c>
      <c r="H278" s="196">
        <v>8.4000000000000005E-2</v>
      </c>
      <c r="I278" s="197"/>
      <c r="J278" s="197">
        <f t="shared" si="13"/>
        <v>0</v>
      </c>
    </row>
    <row r="279" spans="2:10" ht="13.2">
      <c r="B279" s="133"/>
      <c r="C279" s="132"/>
      <c r="D279" s="190"/>
      <c r="E279" s="191" t="s">
        <v>158</v>
      </c>
      <c r="F279" s="191" t="s">
        <v>212</v>
      </c>
      <c r="G279" s="191"/>
      <c r="H279" s="192"/>
      <c r="I279" s="193"/>
      <c r="J279" s="193">
        <f>SUM(J280:J310)</f>
        <v>0</v>
      </c>
    </row>
    <row r="280" spans="2:10">
      <c r="B280" s="133"/>
      <c r="C280" s="132"/>
      <c r="D280" s="194">
        <v>53</v>
      </c>
      <c r="E280" s="195" t="s">
        <v>216</v>
      </c>
      <c r="F280" s="195" t="s">
        <v>217</v>
      </c>
      <c r="G280" s="195" t="s">
        <v>126</v>
      </c>
      <c r="H280" s="196">
        <v>63.42</v>
      </c>
      <c r="I280" s="197"/>
      <c r="J280" s="197">
        <f>H280*I280</f>
        <v>0</v>
      </c>
    </row>
    <row r="281" spans="2:10">
      <c r="B281" s="133"/>
      <c r="C281" s="132"/>
      <c r="D281" s="198"/>
      <c r="E281" s="199"/>
      <c r="F281" s="199" t="s">
        <v>390</v>
      </c>
      <c r="G281" s="199"/>
      <c r="H281" s="200">
        <v>63.42</v>
      </c>
      <c r="I281" s="201"/>
      <c r="J281" s="201"/>
    </row>
    <row r="282" spans="2:10">
      <c r="B282" s="133"/>
      <c r="C282" s="132"/>
      <c r="D282" s="202"/>
      <c r="E282" s="203"/>
      <c r="F282" s="203" t="s">
        <v>254</v>
      </c>
      <c r="G282" s="203"/>
      <c r="H282" s="204">
        <v>63.42</v>
      </c>
      <c r="I282" s="205"/>
      <c r="J282" s="205"/>
    </row>
    <row r="283" spans="2:10" ht="20.399999999999999">
      <c r="B283" s="133"/>
      <c r="C283" s="132"/>
      <c r="D283" s="194">
        <v>54</v>
      </c>
      <c r="E283" s="195" t="s">
        <v>391</v>
      </c>
      <c r="F283" s="195" t="s">
        <v>392</v>
      </c>
      <c r="G283" s="195" t="s">
        <v>126</v>
      </c>
      <c r="H283" s="196">
        <v>20.75</v>
      </c>
      <c r="I283" s="197"/>
      <c r="J283" s="197">
        <f>H283*I283</f>
        <v>0</v>
      </c>
    </row>
    <row r="284" spans="2:10">
      <c r="B284" s="133"/>
      <c r="C284" s="132"/>
      <c r="D284" s="198"/>
      <c r="E284" s="199"/>
      <c r="F284" s="199" t="s">
        <v>282</v>
      </c>
      <c r="G284" s="199"/>
      <c r="H284" s="200">
        <v>2.4300000000000002</v>
      </c>
      <c r="I284" s="201"/>
      <c r="J284" s="201"/>
    </row>
    <row r="285" spans="2:10">
      <c r="B285" s="133"/>
      <c r="C285" s="132"/>
      <c r="D285" s="198"/>
      <c r="E285" s="199"/>
      <c r="F285" s="199" t="s">
        <v>284</v>
      </c>
      <c r="G285" s="199"/>
      <c r="H285" s="200">
        <v>5.32</v>
      </c>
      <c r="I285" s="201"/>
      <c r="J285" s="201"/>
    </row>
    <row r="286" spans="2:10">
      <c r="B286" s="133"/>
      <c r="C286" s="132"/>
      <c r="D286" s="198"/>
      <c r="E286" s="199"/>
      <c r="F286" s="199" t="s">
        <v>285</v>
      </c>
      <c r="G286" s="199"/>
      <c r="H286" s="200">
        <v>5.79</v>
      </c>
      <c r="I286" s="201"/>
      <c r="J286" s="201"/>
    </row>
    <row r="287" spans="2:10">
      <c r="B287" s="133"/>
      <c r="C287" s="132"/>
      <c r="D287" s="198"/>
      <c r="E287" s="199"/>
      <c r="F287" s="199" t="s">
        <v>286</v>
      </c>
      <c r="G287" s="199"/>
      <c r="H287" s="200">
        <v>7.21</v>
      </c>
      <c r="I287" s="201"/>
      <c r="J287" s="201"/>
    </row>
    <row r="288" spans="2:10">
      <c r="B288" s="133"/>
      <c r="C288" s="132"/>
      <c r="D288" s="202"/>
      <c r="E288" s="203"/>
      <c r="F288" s="203" t="s">
        <v>254</v>
      </c>
      <c r="G288" s="203"/>
      <c r="H288" s="204">
        <v>20.75</v>
      </c>
      <c r="I288" s="205"/>
      <c r="J288" s="205"/>
    </row>
    <row r="289" spans="2:10" ht="20.399999999999999">
      <c r="B289" s="133"/>
      <c r="C289" s="132"/>
      <c r="D289" s="206">
        <v>55</v>
      </c>
      <c r="E289" s="207" t="s">
        <v>393</v>
      </c>
      <c r="F289" s="207" t="s">
        <v>394</v>
      </c>
      <c r="G289" s="207" t="s">
        <v>126</v>
      </c>
      <c r="H289" s="208">
        <v>23.863</v>
      </c>
      <c r="I289" s="209"/>
      <c r="J289" s="209">
        <f>H289*I289</f>
        <v>0</v>
      </c>
    </row>
    <row r="290" spans="2:10">
      <c r="B290" s="133"/>
      <c r="C290" s="132"/>
      <c r="D290" s="198"/>
      <c r="E290" s="199"/>
      <c r="F290" s="199" t="s">
        <v>282</v>
      </c>
      <c r="G290" s="199"/>
      <c r="H290" s="200">
        <v>2.4300000000000002</v>
      </c>
      <c r="I290" s="201"/>
      <c r="J290" s="201"/>
    </row>
    <row r="291" spans="2:10">
      <c r="B291" s="133"/>
      <c r="C291" s="132"/>
      <c r="D291" s="198"/>
      <c r="E291" s="199"/>
      <c r="F291" s="199" t="s">
        <v>284</v>
      </c>
      <c r="G291" s="199"/>
      <c r="H291" s="200">
        <v>5.32</v>
      </c>
      <c r="I291" s="201"/>
      <c r="J291" s="201"/>
    </row>
    <row r="292" spans="2:10">
      <c r="B292" s="133"/>
      <c r="C292" s="132"/>
      <c r="D292" s="198"/>
      <c r="E292" s="199"/>
      <c r="F292" s="199" t="s">
        <v>285</v>
      </c>
      <c r="G292" s="199"/>
      <c r="H292" s="200">
        <v>5.79</v>
      </c>
      <c r="I292" s="201"/>
      <c r="J292" s="201"/>
    </row>
    <row r="293" spans="2:10">
      <c r="B293" s="133"/>
      <c r="C293" s="132"/>
      <c r="D293" s="198"/>
      <c r="E293" s="199"/>
      <c r="F293" s="199" t="s">
        <v>286</v>
      </c>
      <c r="G293" s="199"/>
      <c r="H293" s="200">
        <v>7.21</v>
      </c>
      <c r="I293" s="201"/>
      <c r="J293" s="201"/>
    </row>
    <row r="294" spans="2:10">
      <c r="B294" s="133"/>
      <c r="C294" s="132"/>
      <c r="D294" s="202"/>
      <c r="E294" s="203"/>
      <c r="F294" s="203" t="s">
        <v>254</v>
      </c>
      <c r="G294" s="203"/>
      <c r="H294" s="204">
        <v>20.75</v>
      </c>
      <c r="I294" s="205"/>
      <c r="J294" s="205"/>
    </row>
    <row r="295" spans="2:10" ht="20.399999999999999">
      <c r="B295" s="133"/>
      <c r="C295" s="132"/>
      <c r="D295" s="194">
        <v>56</v>
      </c>
      <c r="E295" s="195" t="s">
        <v>395</v>
      </c>
      <c r="F295" s="195" t="s">
        <v>396</v>
      </c>
      <c r="G295" s="195" t="s">
        <v>126</v>
      </c>
      <c r="H295" s="196">
        <v>33.229999999999997</v>
      </c>
      <c r="I295" s="197"/>
      <c r="J295" s="197">
        <f>H295*I295</f>
        <v>0</v>
      </c>
    </row>
    <row r="296" spans="2:10">
      <c r="B296" s="133"/>
      <c r="C296" s="132"/>
      <c r="D296" s="198"/>
      <c r="E296" s="199"/>
      <c r="F296" s="199" t="s">
        <v>397</v>
      </c>
      <c r="G296" s="199"/>
      <c r="H296" s="200">
        <v>33.229999999999997</v>
      </c>
      <c r="I296" s="201"/>
      <c r="J296" s="201"/>
    </row>
    <row r="297" spans="2:10">
      <c r="B297" s="133"/>
      <c r="C297" s="132"/>
      <c r="D297" s="202"/>
      <c r="E297" s="203"/>
      <c r="F297" s="203" t="s">
        <v>254</v>
      </c>
      <c r="G297" s="203"/>
      <c r="H297" s="204">
        <v>33.229999999999997</v>
      </c>
      <c r="I297" s="205"/>
      <c r="J297" s="205"/>
    </row>
    <row r="298" spans="2:10" ht="30.6">
      <c r="B298" s="133"/>
      <c r="C298" s="132"/>
      <c r="D298" s="206">
        <v>57</v>
      </c>
      <c r="E298" s="207" t="s">
        <v>398</v>
      </c>
      <c r="F298" s="207" t="s">
        <v>399</v>
      </c>
      <c r="G298" s="207" t="s">
        <v>126</v>
      </c>
      <c r="H298" s="208">
        <v>39.875999999999998</v>
      </c>
      <c r="I298" s="209"/>
      <c r="J298" s="209">
        <f>H298*I298</f>
        <v>0</v>
      </c>
    </row>
    <row r="299" spans="2:10">
      <c r="B299" s="133"/>
      <c r="C299" s="132"/>
      <c r="D299" s="198"/>
      <c r="E299" s="199"/>
      <c r="F299" s="199" t="s">
        <v>397</v>
      </c>
      <c r="G299" s="199"/>
      <c r="H299" s="200">
        <v>33.229999999999997</v>
      </c>
      <c r="I299" s="201"/>
      <c r="J299" s="201"/>
    </row>
    <row r="300" spans="2:10">
      <c r="B300" s="133"/>
      <c r="C300" s="132"/>
      <c r="D300" s="202"/>
      <c r="E300" s="203"/>
      <c r="F300" s="203" t="s">
        <v>254</v>
      </c>
      <c r="G300" s="203"/>
      <c r="H300" s="204">
        <v>33.229999999999997</v>
      </c>
      <c r="I300" s="205"/>
      <c r="J300" s="205"/>
    </row>
    <row r="301" spans="2:10" ht="20.399999999999999">
      <c r="B301" s="133"/>
      <c r="C301" s="132"/>
      <c r="D301" s="194">
        <v>58</v>
      </c>
      <c r="E301" s="195" t="s">
        <v>259</v>
      </c>
      <c r="F301" s="195" t="s">
        <v>260</v>
      </c>
      <c r="G301" s="195" t="s">
        <v>126</v>
      </c>
      <c r="H301" s="196">
        <v>10.44</v>
      </c>
      <c r="I301" s="197"/>
      <c r="J301" s="197">
        <f>H301*I301</f>
        <v>0</v>
      </c>
    </row>
    <row r="302" spans="2:10">
      <c r="B302" s="133"/>
      <c r="C302" s="132"/>
      <c r="D302" s="198"/>
      <c r="E302" s="199"/>
      <c r="F302" s="199" t="s">
        <v>400</v>
      </c>
      <c r="G302" s="199"/>
      <c r="H302" s="200">
        <v>10.44</v>
      </c>
      <c r="I302" s="201"/>
      <c r="J302" s="201"/>
    </row>
    <row r="303" spans="2:10">
      <c r="B303" s="133"/>
      <c r="C303" s="132"/>
      <c r="D303" s="202"/>
      <c r="E303" s="203"/>
      <c r="F303" s="203" t="s">
        <v>254</v>
      </c>
      <c r="G303" s="203"/>
      <c r="H303" s="204">
        <v>10.44</v>
      </c>
      <c r="I303" s="205"/>
      <c r="J303" s="205"/>
    </row>
    <row r="304" spans="2:10" ht="30.6">
      <c r="B304" s="133"/>
      <c r="C304" s="132"/>
      <c r="D304" s="206">
        <v>59</v>
      </c>
      <c r="E304" s="207" t="s">
        <v>401</v>
      </c>
      <c r="F304" s="207" t="s">
        <v>402</v>
      </c>
      <c r="G304" s="207" t="s">
        <v>126</v>
      </c>
      <c r="H304" s="208">
        <v>12.528</v>
      </c>
      <c r="I304" s="209"/>
      <c r="J304" s="209">
        <f>H304*I304</f>
        <v>0</v>
      </c>
    </row>
    <row r="305" spans="2:10">
      <c r="B305" s="133"/>
      <c r="C305" s="132"/>
      <c r="D305" s="198"/>
      <c r="E305" s="199"/>
      <c r="F305" s="199" t="s">
        <v>400</v>
      </c>
      <c r="G305" s="199"/>
      <c r="H305" s="200">
        <v>10.44</v>
      </c>
      <c r="I305" s="201"/>
      <c r="J305" s="201"/>
    </row>
    <row r="306" spans="2:10">
      <c r="B306" s="133"/>
      <c r="C306" s="132"/>
      <c r="D306" s="202"/>
      <c r="E306" s="203"/>
      <c r="F306" s="203" t="s">
        <v>254</v>
      </c>
      <c r="G306" s="203"/>
      <c r="H306" s="204">
        <v>10.44</v>
      </c>
      <c r="I306" s="205"/>
      <c r="J306" s="205"/>
    </row>
    <row r="307" spans="2:10">
      <c r="B307" s="133"/>
      <c r="C307" s="132"/>
      <c r="D307" s="194">
        <v>60</v>
      </c>
      <c r="E307" s="195" t="s">
        <v>218</v>
      </c>
      <c r="F307" s="195" t="s">
        <v>219</v>
      </c>
      <c r="G307" s="195" t="s">
        <v>126</v>
      </c>
      <c r="H307" s="196">
        <v>63.42</v>
      </c>
      <c r="I307" s="197"/>
      <c r="J307" s="197">
        <f>H307*I307</f>
        <v>0</v>
      </c>
    </row>
    <row r="308" spans="2:10">
      <c r="B308" s="133"/>
      <c r="C308" s="132"/>
      <c r="D308" s="198"/>
      <c r="E308" s="199"/>
      <c r="F308" s="199" t="s">
        <v>390</v>
      </c>
      <c r="G308" s="199"/>
      <c r="H308" s="200">
        <v>63.42</v>
      </c>
      <c r="I308" s="201"/>
      <c r="J308" s="201"/>
    </row>
    <row r="309" spans="2:10">
      <c r="B309" s="133"/>
      <c r="C309" s="132"/>
      <c r="D309" s="202"/>
      <c r="E309" s="203"/>
      <c r="F309" s="203" t="s">
        <v>254</v>
      </c>
      <c r="G309" s="203"/>
      <c r="H309" s="204">
        <v>63.42</v>
      </c>
      <c r="I309" s="205"/>
      <c r="J309" s="205"/>
    </row>
    <row r="310" spans="2:10">
      <c r="B310" s="133"/>
      <c r="C310" s="132"/>
      <c r="D310" s="194">
        <v>61</v>
      </c>
      <c r="E310" s="195" t="s">
        <v>403</v>
      </c>
      <c r="F310" s="195" t="s">
        <v>404</v>
      </c>
      <c r="G310" s="195" t="s">
        <v>141</v>
      </c>
      <c r="H310" s="196">
        <v>2.29</v>
      </c>
      <c r="I310" s="197"/>
      <c r="J310" s="197">
        <f>H310*I310</f>
        <v>0</v>
      </c>
    </row>
    <row r="311" spans="2:10" ht="13.2">
      <c r="B311" s="133"/>
      <c r="C311" s="132"/>
      <c r="D311" s="190"/>
      <c r="E311" s="191" t="s">
        <v>244</v>
      </c>
      <c r="F311" s="191" t="s">
        <v>245</v>
      </c>
      <c r="G311" s="191"/>
      <c r="H311" s="192"/>
      <c r="I311" s="193"/>
      <c r="J311" s="193">
        <f>SUM(J312:J321)</f>
        <v>0</v>
      </c>
    </row>
    <row r="312" spans="2:10">
      <c r="B312" s="133"/>
      <c r="C312" s="132"/>
      <c r="D312" s="194">
        <v>62</v>
      </c>
      <c r="E312" s="195" t="s">
        <v>405</v>
      </c>
      <c r="F312" s="195" t="s">
        <v>406</v>
      </c>
      <c r="G312" s="195" t="s">
        <v>126</v>
      </c>
      <c r="H312" s="196">
        <v>61.69</v>
      </c>
      <c r="I312" s="197"/>
      <c r="J312" s="197">
        <f>H312*I312</f>
        <v>0</v>
      </c>
    </row>
    <row r="313" spans="2:10">
      <c r="B313" s="133"/>
      <c r="C313" s="132"/>
      <c r="D313" s="198"/>
      <c r="E313" s="199"/>
      <c r="F313" s="199" t="s">
        <v>407</v>
      </c>
      <c r="G313" s="199"/>
      <c r="H313" s="200">
        <v>26</v>
      </c>
      <c r="I313" s="201"/>
      <c r="J313" s="201"/>
    </row>
    <row r="314" spans="2:10">
      <c r="B314" s="133"/>
      <c r="C314" s="132"/>
      <c r="D314" s="198"/>
      <c r="E314" s="199"/>
      <c r="F314" s="199" t="s">
        <v>361</v>
      </c>
      <c r="G314" s="199"/>
      <c r="H314" s="200">
        <v>16.89</v>
      </c>
      <c r="I314" s="201"/>
      <c r="J314" s="201"/>
    </row>
    <row r="315" spans="2:10">
      <c r="B315" s="133"/>
      <c r="C315" s="132"/>
      <c r="D315" s="198"/>
      <c r="E315" s="199"/>
      <c r="F315" s="199" t="s">
        <v>362</v>
      </c>
      <c r="G315" s="199"/>
      <c r="H315" s="200">
        <v>11.11</v>
      </c>
      <c r="I315" s="201"/>
      <c r="J315" s="201"/>
    </row>
    <row r="316" spans="2:10">
      <c r="B316" s="133"/>
      <c r="C316" s="132"/>
      <c r="D316" s="198"/>
      <c r="E316" s="199"/>
      <c r="F316" s="199" t="s">
        <v>408</v>
      </c>
      <c r="G316" s="199"/>
      <c r="H316" s="200">
        <v>7.69</v>
      </c>
      <c r="I316" s="201"/>
      <c r="J316" s="201"/>
    </row>
    <row r="317" spans="2:10">
      <c r="B317" s="133"/>
      <c r="C317" s="132"/>
      <c r="D317" s="202"/>
      <c r="E317" s="203"/>
      <c r="F317" s="203" t="s">
        <v>254</v>
      </c>
      <c r="G317" s="203"/>
      <c r="H317" s="204">
        <v>61.69</v>
      </c>
      <c r="I317" s="205"/>
      <c r="J317" s="205"/>
    </row>
    <row r="318" spans="2:10">
      <c r="B318" s="133"/>
      <c r="C318" s="132"/>
      <c r="D318" s="194">
        <v>63</v>
      </c>
      <c r="E318" s="195" t="s">
        <v>409</v>
      </c>
      <c r="F318" s="195" t="s">
        <v>410</v>
      </c>
      <c r="G318" s="195" t="s">
        <v>126</v>
      </c>
      <c r="H318" s="196">
        <v>21.3</v>
      </c>
      <c r="I318" s="197"/>
      <c r="J318" s="197">
        <f>H318*I318</f>
        <v>0</v>
      </c>
    </row>
    <row r="319" spans="2:10">
      <c r="B319" s="133"/>
      <c r="C319" s="132"/>
      <c r="D319" s="198"/>
      <c r="E319" s="199"/>
      <c r="F319" s="199" t="s">
        <v>358</v>
      </c>
      <c r="G319" s="199"/>
      <c r="H319" s="200">
        <v>21.3</v>
      </c>
      <c r="I319" s="201"/>
      <c r="J319" s="201"/>
    </row>
    <row r="320" spans="2:10">
      <c r="B320" s="133"/>
      <c r="C320" s="132"/>
      <c r="D320" s="202"/>
      <c r="E320" s="203"/>
      <c r="F320" s="203" t="s">
        <v>254</v>
      </c>
      <c r="G320" s="203"/>
      <c r="H320" s="204">
        <v>21.3</v>
      </c>
      <c r="I320" s="205"/>
      <c r="J320" s="205"/>
    </row>
    <row r="321" spans="2:10">
      <c r="B321" s="133"/>
      <c r="C321" s="132"/>
      <c r="D321" s="194">
        <v>64</v>
      </c>
      <c r="E321" s="195" t="s">
        <v>411</v>
      </c>
      <c r="F321" s="195" t="s">
        <v>412</v>
      </c>
      <c r="G321" s="195" t="s">
        <v>141</v>
      </c>
      <c r="H321" s="196">
        <v>0.64</v>
      </c>
      <c r="I321" s="197"/>
      <c r="J321" s="197">
        <f>H321*I321</f>
        <v>0</v>
      </c>
    </row>
    <row r="322" spans="2:10" ht="13.2">
      <c r="B322" s="133"/>
      <c r="C322" s="132"/>
      <c r="D322" s="190"/>
      <c r="E322" s="191" t="s">
        <v>161</v>
      </c>
      <c r="F322" s="191" t="s">
        <v>213</v>
      </c>
      <c r="G322" s="191"/>
      <c r="H322" s="192"/>
      <c r="I322" s="193"/>
      <c r="J322" s="193">
        <f>SUM(J323:J354)</f>
        <v>0</v>
      </c>
    </row>
    <row r="323" spans="2:10">
      <c r="B323" s="133"/>
      <c r="C323" s="132"/>
      <c r="D323" s="194">
        <v>65</v>
      </c>
      <c r="E323" s="195" t="s">
        <v>220</v>
      </c>
      <c r="F323" s="195" t="s">
        <v>221</v>
      </c>
      <c r="G323" s="195" t="s">
        <v>126</v>
      </c>
      <c r="H323" s="196">
        <v>164.31700000000001</v>
      </c>
      <c r="I323" s="197"/>
      <c r="J323" s="197">
        <f>H323*I323</f>
        <v>0</v>
      </c>
    </row>
    <row r="324" spans="2:10">
      <c r="B324" s="133"/>
      <c r="C324" s="132"/>
      <c r="D324" s="198"/>
      <c r="E324" s="199"/>
      <c r="F324" s="199" t="s">
        <v>413</v>
      </c>
      <c r="G324" s="199"/>
      <c r="H324" s="200">
        <v>164.31700000000001</v>
      </c>
      <c r="I324" s="201"/>
      <c r="J324" s="201"/>
    </row>
    <row r="325" spans="2:10">
      <c r="B325" s="133"/>
      <c r="C325" s="132"/>
      <c r="D325" s="202"/>
      <c r="E325" s="203"/>
      <c r="F325" s="203" t="s">
        <v>254</v>
      </c>
      <c r="G325" s="203"/>
      <c r="H325" s="204">
        <v>164.31700000000001</v>
      </c>
      <c r="I325" s="205"/>
      <c r="J325" s="205"/>
    </row>
    <row r="326" spans="2:10">
      <c r="B326" s="133"/>
      <c r="C326" s="132"/>
      <c r="D326" s="194">
        <v>66</v>
      </c>
      <c r="E326" s="195" t="s">
        <v>222</v>
      </c>
      <c r="F326" s="195" t="s">
        <v>223</v>
      </c>
      <c r="G326" s="195" t="s">
        <v>126</v>
      </c>
      <c r="H326" s="196">
        <v>164.31700000000001</v>
      </c>
      <c r="I326" s="197"/>
      <c r="J326" s="197">
        <f>H326*I326</f>
        <v>0</v>
      </c>
    </row>
    <row r="327" spans="2:10">
      <c r="B327" s="133"/>
      <c r="C327" s="132"/>
      <c r="D327" s="198"/>
      <c r="E327" s="199"/>
      <c r="F327" s="199" t="s">
        <v>413</v>
      </c>
      <c r="G327" s="199"/>
      <c r="H327" s="200">
        <v>164.31700000000001</v>
      </c>
      <c r="I327" s="201"/>
      <c r="J327" s="201"/>
    </row>
    <row r="328" spans="2:10">
      <c r="B328" s="133"/>
      <c r="C328" s="132"/>
      <c r="D328" s="202"/>
      <c r="E328" s="203"/>
      <c r="F328" s="203" t="s">
        <v>254</v>
      </c>
      <c r="G328" s="203"/>
      <c r="H328" s="204">
        <v>164.31700000000001</v>
      </c>
      <c r="I328" s="205"/>
      <c r="J328" s="205"/>
    </row>
    <row r="329" spans="2:10" ht="20.399999999999999">
      <c r="B329" s="133"/>
      <c r="C329" s="132"/>
      <c r="D329" s="194">
        <v>67</v>
      </c>
      <c r="E329" s="195" t="s">
        <v>414</v>
      </c>
      <c r="F329" s="195" t="s">
        <v>415</v>
      </c>
      <c r="G329" s="195" t="s">
        <v>126</v>
      </c>
      <c r="H329" s="196">
        <v>76.260000000000005</v>
      </c>
      <c r="I329" s="197"/>
      <c r="J329" s="197">
        <f>H329*I329</f>
        <v>0</v>
      </c>
    </row>
    <row r="330" spans="2:10" ht="30.6">
      <c r="B330" s="133"/>
      <c r="C330" s="132"/>
      <c r="D330" s="198"/>
      <c r="E330" s="199"/>
      <c r="F330" s="199" t="s">
        <v>416</v>
      </c>
      <c r="G330" s="199"/>
      <c r="H330" s="200">
        <v>88.02</v>
      </c>
      <c r="I330" s="201"/>
      <c r="J330" s="201"/>
    </row>
    <row r="331" spans="2:10">
      <c r="B331" s="133"/>
      <c r="C331" s="132"/>
      <c r="D331" s="198"/>
      <c r="E331" s="199"/>
      <c r="F331" s="199" t="s">
        <v>417</v>
      </c>
      <c r="G331" s="199"/>
      <c r="H331" s="200">
        <v>-11.76</v>
      </c>
      <c r="I331" s="201"/>
      <c r="J331" s="201"/>
    </row>
    <row r="332" spans="2:10">
      <c r="B332" s="133"/>
      <c r="C332" s="132"/>
      <c r="D332" s="202"/>
      <c r="E332" s="203"/>
      <c r="F332" s="203" t="s">
        <v>254</v>
      </c>
      <c r="G332" s="203"/>
      <c r="H332" s="204">
        <v>76.260000000000005</v>
      </c>
      <c r="I332" s="205"/>
      <c r="J332" s="205"/>
    </row>
    <row r="333" spans="2:10" ht="20.399999999999999">
      <c r="B333" s="133"/>
      <c r="C333" s="132"/>
      <c r="D333" s="206">
        <v>68</v>
      </c>
      <c r="E333" s="207" t="s">
        <v>393</v>
      </c>
      <c r="F333" s="207" t="s">
        <v>394</v>
      </c>
      <c r="G333" s="207" t="s">
        <v>126</v>
      </c>
      <c r="H333" s="208">
        <v>87.698999999999998</v>
      </c>
      <c r="I333" s="209"/>
      <c r="J333" s="209">
        <f>H333*I333</f>
        <v>0</v>
      </c>
    </row>
    <row r="334" spans="2:10" ht="30.6">
      <c r="B334" s="133"/>
      <c r="C334" s="132"/>
      <c r="D334" s="198"/>
      <c r="E334" s="199"/>
      <c r="F334" s="199" t="s">
        <v>416</v>
      </c>
      <c r="G334" s="199"/>
      <c r="H334" s="200">
        <v>88.02</v>
      </c>
      <c r="I334" s="201"/>
      <c r="J334" s="201"/>
    </row>
    <row r="335" spans="2:10">
      <c r="B335" s="133"/>
      <c r="C335" s="132"/>
      <c r="D335" s="198"/>
      <c r="E335" s="199"/>
      <c r="F335" s="199" t="s">
        <v>417</v>
      </c>
      <c r="G335" s="199"/>
      <c r="H335" s="200">
        <v>-11.76</v>
      </c>
      <c r="I335" s="201"/>
      <c r="J335" s="201"/>
    </row>
    <row r="336" spans="2:10">
      <c r="B336" s="133"/>
      <c r="C336" s="132"/>
      <c r="D336" s="202"/>
      <c r="E336" s="203"/>
      <c r="F336" s="203" t="s">
        <v>254</v>
      </c>
      <c r="G336" s="203"/>
      <c r="H336" s="204">
        <v>76.260000000000005</v>
      </c>
      <c r="I336" s="205"/>
      <c r="J336" s="205"/>
    </row>
    <row r="337" spans="2:10" ht="20.399999999999999">
      <c r="B337" s="133"/>
      <c r="C337" s="132"/>
      <c r="D337" s="194">
        <v>69</v>
      </c>
      <c r="E337" s="195" t="s">
        <v>418</v>
      </c>
      <c r="F337" s="195" t="s">
        <v>419</v>
      </c>
      <c r="G337" s="195" t="s">
        <v>126</v>
      </c>
      <c r="H337" s="196">
        <v>52.679000000000002</v>
      </c>
      <c r="I337" s="197"/>
      <c r="J337" s="197">
        <f>H337*I337</f>
        <v>0</v>
      </c>
    </row>
    <row r="338" spans="2:10">
      <c r="B338" s="133"/>
      <c r="C338" s="132"/>
      <c r="D338" s="198"/>
      <c r="E338" s="199"/>
      <c r="F338" s="199" t="s">
        <v>420</v>
      </c>
      <c r="G338" s="199"/>
      <c r="H338" s="200">
        <v>52.679000000000002</v>
      </c>
      <c r="I338" s="201"/>
      <c r="J338" s="201"/>
    </row>
    <row r="339" spans="2:10">
      <c r="B339" s="133"/>
      <c r="C339" s="132"/>
      <c r="D339" s="202"/>
      <c r="E339" s="203"/>
      <c r="F339" s="203" t="s">
        <v>254</v>
      </c>
      <c r="G339" s="203"/>
      <c r="H339" s="204">
        <v>52.679000000000002</v>
      </c>
      <c r="I339" s="205"/>
      <c r="J339" s="205"/>
    </row>
    <row r="340" spans="2:10" ht="30.6">
      <c r="B340" s="133"/>
      <c r="C340" s="132"/>
      <c r="D340" s="206">
        <v>70</v>
      </c>
      <c r="E340" s="207" t="s">
        <v>398</v>
      </c>
      <c r="F340" s="207" t="s">
        <v>399</v>
      </c>
      <c r="G340" s="207" t="s">
        <v>126</v>
      </c>
      <c r="H340" s="208">
        <v>63.215000000000003</v>
      </c>
      <c r="I340" s="209"/>
      <c r="J340" s="209">
        <f>H340*I340</f>
        <v>0</v>
      </c>
    </row>
    <row r="341" spans="2:10">
      <c r="B341" s="133"/>
      <c r="C341" s="132"/>
      <c r="D341" s="198"/>
      <c r="E341" s="199"/>
      <c r="F341" s="199" t="s">
        <v>420</v>
      </c>
      <c r="G341" s="199"/>
      <c r="H341" s="200">
        <v>52.679000000000002</v>
      </c>
      <c r="I341" s="201"/>
      <c r="J341" s="201"/>
    </row>
    <row r="342" spans="2:10">
      <c r="B342" s="133"/>
      <c r="C342" s="132"/>
      <c r="D342" s="202"/>
      <c r="E342" s="203"/>
      <c r="F342" s="203" t="s">
        <v>254</v>
      </c>
      <c r="G342" s="203"/>
      <c r="H342" s="204">
        <v>52.679000000000002</v>
      </c>
      <c r="I342" s="205"/>
      <c r="J342" s="205"/>
    </row>
    <row r="343" spans="2:10" ht="20.399999999999999">
      <c r="B343" s="133"/>
      <c r="C343" s="132"/>
      <c r="D343" s="194">
        <v>71</v>
      </c>
      <c r="E343" s="195" t="s">
        <v>261</v>
      </c>
      <c r="F343" s="195" t="s">
        <v>262</v>
      </c>
      <c r="G343" s="195" t="s">
        <v>126</v>
      </c>
      <c r="H343" s="196">
        <v>35.378</v>
      </c>
      <c r="I343" s="197"/>
      <c r="J343" s="197">
        <f>H343*I343</f>
        <v>0</v>
      </c>
    </row>
    <row r="344" spans="2:10">
      <c r="B344" s="133"/>
      <c r="C344" s="132"/>
      <c r="D344" s="198"/>
      <c r="E344" s="199"/>
      <c r="F344" s="199" t="s">
        <v>421</v>
      </c>
      <c r="G344" s="199"/>
      <c r="H344" s="200">
        <v>35.378</v>
      </c>
      <c r="I344" s="201"/>
      <c r="J344" s="201"/>
    </row>
    <row r="345" spans="2:10">
      <c r="B345" s="133"/>
      <c r="C345" s="132"/>
      <c r="D345" s="202"/>
      <c r="E345" s="203"/>
      <c r="F345" s="203" t="s">
        <v>254</v>
      </c>
      <c r="G345" s="203"/>
      <c r="H345" s="204">
        <v>35.378</v>
      </c>
      <c r="I345" s="205"/>
      <c r="J345" s="205"/>
    </row>
    <row r="346" spans="2:10" ht="30.6">
      <c r="B346" s="133"/>
      <c r="C346" s="132"/>
      <c r="D346" s="206">
        <v>72</v>
      </c>
      <c r="E346" s="207" t="s">
        <v>401</v>
      </c>
      <c r="F346" s="207" t="s">
        <v>402</v>
      </c>
      <c r="G346" s="207" t="s">
        <v>126</v>
      </c>
      <c r="H346" s="208">
        <v>42.454000000000001</v>
      </c>
      <c r="I346" s="209"/>
      <c r="J346" s="209">
        <f>H346*I346</f>
        <v>0</v>
      </c>
    </row>
    <row r="347" spans="2:10">
      <c r="B347" s="133"/>
      <c r="C347" s="132"/>
      <c r="D347" s="198"/>
      <c r="E347" s="199"/>
      <c r="F347" s="199" t="s">
        <v>421</v>
      </c>
      <c r="G347" s="199"/>
      <c r="H347" s="200">
        <v>35.378</v>
      </c>
      <c r="I347" s="201"/>
      <c r="J347" s="201"/>
    </row>
    <row r="348" spans="2:10">
      <c r="B348" s="133"/>
      <c r="C348" s="132"/>
      <c r="D348" s="202"/>
      <c r="E348" s="203"/>
      <c r="F348" s="203" t="s">
        <v>254</v>
      </c>
      <c r="G348" s="203"/>
      <c r="H348" s="204">
        <v>35.378</v>
      </c>
      <c r="I348" s="205"/>
      <c r="J348" s="205"/>
    </row>
    <row r="349" spans="2:10">
      <c r="B349" s="133"/>
      <c r="C349" s="132"/>
      <c r="D349" s="194">
        <v>73</v>
      </c>
      <c r="E349" s="195" t="s">
        <v>422</v>
      </c>
      <c r="F349" s="195" t="s">
        <v>423</v>
      </c>
      <c r="G349" s="195" t="s">
        <v>126</v>
      </c>
      <c r="H349" s="196">
        <v>2</v>
      </c>
      <c r="I349" s="197"/>
      <c r="J349" s="197">
        <f>H349*I349</f>
        <v>0</v>
      </c>
    </row>
    <row r="350" spans="2:10">
      <c r="B350" s="133"/>
      <c r="C350" s="132"/>
      <c r="D350" s="198"/>
      <c r="E350" s="199"/>
      <c r="F350" s="199" t="s">
        <v>424</v>
      </c>
      <c r="G350" s="199"/>
      <c r="H350" s="200">
        <v>2</v>
      </c>
      <c r="I350" s="201"/>
      <c r="J350" s="201"/>
    </row>
    <row r="351" spans="2:10">
      <c r="B351" s="133"/>
      <c r="C351" s="132"/>
      <c r="D351" s="202"/>
      <c r="E351" s="203"/>
      <c r="F351" s="203" t="s">
        <v>254</v>
      </c>
      <c r="G351" s="203"/>
      <c r="H351" s="204">
        <v>2</v>
      </c>
      <c r="I351" s="205"/>
      <c r="J351" s="205"/>
    </row>
    <row r="352" spans="2:10">
      <c r="B352" s="133"/>
      <c r="C352" s="132"/>
      <c r="D352" s="206">
        <v>74</v>
      </c>
      <c r="E352" s="207" t="s">
        <v>425</v>
      </c>
      <c r="F352" s="207" t="s">
        <v>426</v>
      </c>
      <c r="G352" s="207" t="s">
        <v>126</v>
      </c>
      <c r="H352" s="208">
        <v>2.2000000000000002</v>
      </c>
      <c r="I352" s="209"/>
      <c r="J352" s="209">
        <f>H352*I352</f>
        <v>0</v>
      </c>
    </row>
    <row r="353" spans="2:10">
      <c r="B353" s="133"/>
      <c r="C353" s="132"/>
      <c r="D353" s="202"/>
      <c r="E353" s="203"/>
      <c r="F353" s="203" t="s">
        <v>427</v>
      </c>
      <c r="G353" s="203"/>
      <c r="H353" s="204">
        <v>2.2000000000000002</v>
      </c>
      <c r="I353" s="205"/>
      <c r="J353" s="205"/>
    </row>
    <row r="354" spans="2:10">
      <c r="B354" s="133"/>
      <c r="C354" s="132"/>
      <c r="D354" s="194">
        <v>75</v>
      </c>
      <c r="E354" s="195" t="s">
        <v>428</v>
      </c>
      <c r="F354" s="195" t="s">
        <v>429</v>
      </c>
      <c r="G354" s="195" t="s">
        <v>141</v>
      </c>
      <c r="H354" s="196">
        <v>5.6449999999999996</v>
      </c>
      <c r="I354" s="197"/>
      <c r="J354" s="197">
        <f>H354*I354</f>
        <v>0</v>
      </c>
    </row>
    <row r="355" spans="2:10" ht="13.2">
      <c r="B355" s="133"/>
      <c r="C355" s="132"/>
      <c r="D355" s="190"/>
      <c r="E355" s="191" t="s">
        <v>197</v>
      </c>
      <c r="F355" s="191" t="s">
        <v>224</v>
      </c>
      <c r="G355" s="191"/>
      <c r="H355" s="192"/>
      <c r="I355" s="193"/>
      <c r="J355" s="193">
        <f>SUM(J356:J362)</f>
        <v>0</v>
      </c>
    </row>
    <row r="356" spans="2:10" ht="20.399999999999999">
      <c r="B356" s="133"/>
      <c r="C356" s="132"/>
      <c r="D356" s="194">
        <v>76</v>
      </c>
      <c r="E356" s="195" t="s">
        <v>263</v>
      </c>
      <c r="F356" s="195" t="s">
        <v>430</v>
      </c>
      <c r="G356" s="195" t="s">
        <v>126</v>
      </c>
      <c r="H356" s="196">
        <v>4.4249999999999998</v>
      </c>
      <c r="I356" s="197"/>
      <c r="J356" s="197">
        <f>H356*I356</f>
        <v>0</v>
      </c>
    </row>
    <row r="357" spans="2:10">
      <c r="B357" s="133"/>
      <c r="C357" s="132"/>
      <c r="D357" s="198"/>
      <c r="E357" s="199"/>
      <c r="F357" s="199" t="s">
        <v>431</v>
      </c>
      <c r="G357" s="199"/>
      <c r="H357" s="200">
        <v>4.4249999999999998</v>
      </c>
      <c r="I357" s="201"/>
      <c r="J357" s="201"/>
    </row>
    <row r="358" spans="2:10">
      <c r="B358" s="133"/>
      <c r="C358" s="132"/>
      <c r="D358" s="202"/>
      <c r="E358" s="203"/>
      <c r="F358" s="203" t="s">
        <v>254</v>
      </c>
      <c r="G358" s="203"/>
      <c r="H358" s="204">
        <v>4.4249999999999998</v>
      </c>
      <c r="I358" s="205"/>
      <c r="J358" s="205"/>
    </row>
    <row r="359" spans="2:10" ht="20.399999999999999">
      <c r="B359" s="133"/>
      <c r="C359" s="132"/>
      <c r="D359" s="194">
        <v>77</v>
      </c>
      <c r="E359" s="195" t="s">
        <v>246</v>
      </c>
      <c r="F359" s="195" t="s">
        <v>264</v>
      </c>
      <c r="G359" s="195" t="s">
        <v>126</v>
      </c>
      <c r="H359" s="196">
        <v>4.4249999999999998</v>
      </c>
      <c r="I359" s="197"/>
      <c r="J359" s="197">
        <f>H359*I359</f>
        <v>0</v>
      </c>
    </row>
    <row r="360" spans="2:10">
      <c r="B360" s="133"/>
      <c r="C360" s="132"/>
      <c r="D360" s="198"/>
      <c r="E360" s="199"/>
      <c r="F360" s="199" t="s">
        <v>431</v>
      </c>
      <c r="G360" s="199"/>
      <c r="H360" s="200">
        <v>4.4249999999999998</v>
      </c>
      <c r="I360" s="201"/>
      <c r="J360" s="201"/>
    </row>
    <row r="361" spans="2:10">
      <c r="B361" s="133"/>
      <c r="C361" s="132"/>
      <c r="D361" s="202"/>
      <c r="E361" s="203"/>
      <c r="F361" s="203" t="s">
        <v>254</v>
      </c>
      <c r="G361" s="203"/>
      <c r="H361" s="204">
        <v>4.4249999999999998</v>
      </c>
      <c r="I361" s="205"/>
      <c r="J361" s="205"/>
    </row>
    <row r="362" spans="2:10">
      <c r="B362" s="133"/>
      <c r="C362" s="132"/>
      <c r="D362" s="194">
        <v>78</v>
      </c>
      <c r="E362" s="195" t="s">
        <v>432</v>
      </c>
      <c r="F362" s="195" t="s">
        <v>433</v>
      </c>
      <c r="G362" s="195" t="s">
        <v>126</v>
      </c>
      <c r="H362" s="196">
        <v>144.31800000000001</v>
      </c>
      <c r="I362" s="197"/>
      <c r="J362" s="197">
        <f>H362*I362</f>
        <v>0</v>
      </c>
    </row>
    <row r="363" spans="2:10">
      <c r="B363" s="133"/>
      <c r="C363" s="132"/>
      <c r="D363" s="198"/>
      <c r="E363" s="199"/>
      <c r="F363" s="199" t="s">
        <v>434</v>
      </c>
      <c r="G363" s="199"/>
      <c r="H363" s="200">
        <v>31.15</v>
      </c>
      <c r="I363" s="201"/>
      <c r="J363" s="201"/>
    </row>
    <row r="364" spans="2:10">
      <c r="B364" s="133"/>
      <c r="C364" s="132"/>
      <c r="D364" s="198"/>
      <c r="E364" s="199"/>
      <c r="F364" s="199" t="s">
        <v>435</v>
      </c>
      <c r="G364" s="199"/>
      <c r="H364" s="200">
        <v>116.768</v>
      </c>
      <c r="I364" s="201"/>
      <c r="J364" s="201"/>
    </row>
    <row r="365" spans="2:10">
      <c r="B365" s="133"/>
      <c r="C365" s="132"/>
      <c r="D365" s="198"/>
      <c r="E365" s="199"/>
      <c r="F365" s="199" t="s">
        <v>436</v>
      </c>
      <c r="G365" s="199"/>
      <c r="H365" s="200">
        <v>-3.6</v>
      </c>
      <c r="I365" s="201"/>
      <c r="J365" s="201"/>
    </row>
    <row r="366" spans="2:10">
      <c r="B366" s="133"/>
      <c r="C366" s="132"/>
      <c r="D366" s="202"/>
      <c r="E366" s="203"/>
      <c r="F366" s="203" t="s">
        <v>254</v>
      </c>
      <c r="G366" s="203"/>
      <c r="H366" s="204">
        <v>144.31800000000001</v>
      </c>
      <c r="I366" s="205"/>
      <c r="J366" s="205"/>
    </row>
    <row r="367" spans="2:10" ht="13.2">
      <c r="B367" s="133"/>
      <c r="C367" s="132"/>
      <c r="D367" s="190"/>
      <c r="E367" s="191" t="s">
        <v>265</v>
      </c>
      <c r="F367" s="191" t="s">
        <v>266</v>
      </c>
      <c r="G367" s="191"/>
      <c r="H367" s="192"/>
      <c r="I367" s="193"/>
      <c r="J367" s="193">
        <f>J368</f>
        <v>0</v>
      </c>
    </row>
    <row r="368" spans="2:10" ht="20.399999999999999">
      <c r="B368" s="133"/>
      <c r="C368" s="132"/>
      <c r="D368" s="194">
        <v>79</v>
      </c>
      <c r="E368" s="195" t="s">
        <v>437</v>
      </c>
      <c r="F368" s="195" t="s">
        <v>438</v>
      </c>
      <c r="G368" s="195" t="s">
        <v>126</v>
      </c>
      <c r="H368" s="196">
        <v>97.703999999999994</v>
      </c>
      <c r="I368" s="197"/>
      <c r="J368" s="197">
        <f>H368*I368</f>
        <v>0</v>
      </c>
    </row>
    <row r="369" spans="2:10">
      <c r="B369" s="133"/>
      <c r="C369" s="132"/>
      <c r="D369" s="198"/>
      <c r="E369" s="199"/>
      <c r="F369" s="477" t="s">
        <v>806</v>
      </c>
      <c r="G369" s="199"/>
      <c r="H369" s="200">
        <v>99.384</v>
      </c>
      <c r="I369" s="201"/>
      <c r="J369" s="201"/>
    </row>
    <row r="370" spans="2:10">
      <c r="B370" s="133"/>
      <c r="C370" s="132"/>
      <c r="D370" s="198"/>
      <c r="E370" s="199"/>
      <c r="F370" s="199" t="s">
        <v>439</v>
      </c>
      <c r="G370" s="199"/>
      <c r="H370" s="200">
        <v>-1.68</v>
      </c>
      <c r="I370" s="201"/>
      <c r="J370" s="201"/>
    </row>
    <row r="371" spans="2:10">
      <c r="B371" s="133"/>
      <c r="C371" s="132"/>
      <c r="D371" s="202"/>
      <c r="E371" s="203"/>
      <c r="F371" s="203" t="s">
        <v>254</v>
      </c>
      <c r="G371" s="203"/>
      <c r="H371" s="204">
        <v>97.703999999999994</v>
      </c>
      <c r="I371" s="205"/>
      <c r="J371" s="205"/>
    </row>
    <row r="372" spans="2:10" ht="13.8">
      <c r="B372" s="133"/>
      <c r="C372" s="132"/>
      <c r="D372" s="210"/>
      <c r="E372" s="211"/>
      <c r="F372" s="211" t="s">
        <v>214</v>
      </c>
      <c r="G372" s="211"/>
      <c r="H372" s="212"/>
      <c r="I372" s="213"/>
      <c r="J372" s="213">
        <f>J179+J130</f>
        <v>0</v>
      </c>
    </row>
    <row r="373" spans="2:10" ht="13.8">
      <c r="B373" s="134"/>
      <c r="E373" s="214"/>
      <c r="F373" s="214"/>
      <c r="G373" s="214"/>
      <c r="H373" s="215"/>
      <c r="I373" s="216"/>
      <c r="J373" s="216"/>
    </row>
  </sheetData>
  <autoFilter ref="C128:K266" xr:uid="{00000000-0009-0000-0000-000001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9144D-200B-47A7-B49B-9273F380ECEE}">
  <dimension ref="B2:BM259"/>
  <sheetViews>
    <sheetView zoomScaleNormal="100" workbookViewId="0">
      <selection activeCell="A124" sqref="A124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5.7109375" customWidth="1"/>
    <col min="5" max="5" width="17.140625" customWidth="1"/>
    <col min="6" max="6" width="50.7109375" customWidth="1"/>
    <col min="7" max="7" width="7.42578125" customWidth="1"/>
    <col min="8" max="8" width="14" customWidth="1"/>
    <col min="9" max="9" width="15.7109375" customWidth="1"/>
    <col min="10" max="10" width="18.42578125" bestFit="1" customWidth="1"/>
    <col min="11" max="11" width="17.140625" hidden="1" customWidth="1"/>
    <col min="12" max="12" width="10.28515625" bestFit="1" customWidth="1"/>
    <col min="13" max="13" width="72.140625" hidden="1" customWidth="1"/>
    <col min="14" max="14" width="0" hidden="1" customWidth="1"/>
    <col min="15" max="20" width="14.140625" hidden="1" customWidth="1"/>
    <col min="21" max="21" width="16.28515625" hidden="1" customWidth="1"/>
    <col min="22" max="22" width="12.28515625" customWidth="1"/>
    <col min="23" max="23" width="80.7109375" bestFit="1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</cols>
  <sheetData>
    <row r="2" spans="2:46" ht="37.049999999999997" customHeight="1">
      <c r="L2" s="479" t="s">
        <v>5</v>
      </c>
      <c r="M2" s="480"/>
      <c r="N2" s="480"/>
      <c r="O2" s="480"/>
      <c r="P2" s="480"/>
      <c r="Q2" s="480"/>
      <c r="R2" s="480"/>
      <c r="S2" s="480"/>
      <c r="T2" s="480"/>
      <c r="U2" s="480"/>
      <c r="V2" s="480"/>
      <c r="AT2" s="16" t="s">
        <v>84</v>
      </c>
    </row>
    <row r="3" spans="2:46" ht="7.0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81</v>
      </c>
    </row>
    <row r="4" spans="2:46" ht="25.05" customHeight="1">
      <c r="B4" s="19"/>
      <c r="D4" s="20" t="s">
        <v>90</v>
      </c>
      <c r="L4" s="19"/>
      <c r="M4" s="77" t="s">
        <v>10</v>
      </c>
      <c r="AT4" s="16" t="s">
        <v>3</v>
      </c>
    </row>
    <row r="5" spans="2:46" ht="7.05" customHeight="1">
      <c r="B5" s="19"/>
      <c r="L5" s="19"/>
    </row>
    <row r="6" spans="2:46" ht="12" customHeight="1">
      <c r="B6" s="19"/>
      <c r="D6" s="26" t="s">
        <v>15</v>
      </c>
      <c r="L6" s="19"/>
    </row>
    <row r="7" spans="2:46" ht="16.5" customHeight="1">
      <c r="B7" s="19"/>
      <c r="E7" s="522" t="s">
        <v>270</v>
      </c>
      <c r="F7" s="523"/>
      <c r="G7" s="523"/>
      <c r="H7" s="523"/>
      <c r="L7" s="19"/>
    </row>
    <row r="8" spans="2:46" s="1" customFormat="1" ht="12" customHeight="1">
      <c r="B8" s="31"/>
      <c r="D8" s="26" t="s">
        <v>91</v>
      </c>
      <c r="L8" s="31"/>
    </row>
    <row r="9" spans="2:46" s="1" customFormat="1" ht="16.5" customHeight="1">
      <c r="B9" s="31"/>
      <c r="E9" s="524" t="s">
        <v>235</v>
      </c>
      <c r="F9" s="521"/>
      <c r="G9" s="521"/>
      <c r="H9" s="521"/>
      <c r="L9" s="31"/>
    </row>
    <row r="10" spans="2:46" s="1" customFormat="1">
      <c r="B10" s="31"/>
      <c r="L10" s="31"/>
    </row>
    <row r="11" spans="2:46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130"/>
      <c r="I12" s="26" t="s">
        <v>21</v>
      </c>
      <c r="J12" s="49"/>
      <c r="L12" s="31"/>
    </row>
    <row r="13" spans="2:46" s="1" customFormat="1" ht="10.95" customHeight="1">
      <c r="B13" s="31"/>
      <c r="L13" s="31"/>
    </row>
    <row r="14" spans="2:46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26" t="s">
        <v>27</v>
      </c>
      <c r="J15" s="24" t="str">
        <f>IF('Rekapitulace stavby'!AN11="","",'Rekapitulace stavby'!AN11)</f>
        <v/>
      </c>
      <c r="L15" s="31"/>
    </row>
    <row r="16" spans="2:46" s="1" customFormat="1" ht="7.0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142" t="str">
        <f>'Rekapitulace stavby'!AN13</f>
        <v>Vyplň údaj</v>
      </c>
      <c r="L17" s="31"/>
    </row>
    <row r="18" spans="2:12" s="1" customFormat="1" ht="18" customHeight="1">
      <c r="B18" s="31"/>
      <c r="E18" s="526" t="str">
        <f>'Rekapitulace stavby'!E14</f>
        <v>Vyplň údaj</v>
      </c>
      <c r="F18" s="491"/>
      <c r="G18" s="491"/>
      <c r="H18" s="491"/>
      <c r="I18" s="26" t="s">
        <v>27</v>
      </c>
      <c r="J18" s="143" t="str">
        <f>'Rekapitulace stavby'!AN14</f>
        <v>Vyplň údaj</v>
      </c>
      <c r="L18" s="31"/>
    </row>
    <row r="19" spans="2:12" s="1" customFormat="1" ht="7.0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/>
      <c r="I21" s="26" t="s">
        <v>27</v>
      </c>
      <c r="J21" s="24" t="s">
        <v>1</v>
      </c>
      <c r="L21" s="31"/>
    </row>
    <row r="22" spans="2:12" s="1" customFormat="1" ht="7.05" customHeight="1">
      <c r="B22" s="31"/>
      <c r="L22" s="31"/>
    </row>
    <row r="23" spans="2:12" s="1" customFormat="1" ht="12" customHeight="1">
      <c r="B23" s="31"/>
      <c r="D23" s="26" t="s">
        <v>32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/>
      <c r="I24" s="26" t="s">
        <v>27</v>
      </c>
      <c r="J24" s="24" t="s">
        <v>1</v>
      </c>
      <c r="L24" s="31"/>
    </row>
    <row r="25" spans="2:12" s="1" customFormat="1" ht="7.05" customHeight="1">
      <c r="B25" s="31"/>
      <c r="L25" s="31"/>
    </row>
    <row r="26" spans="2:12" s="1" customFormat="1" ht="12" customHeight="1">
      <c r="B26" s="31"/>
      <c r="D26" s="26" t="s">
        <v>33</v>
      </c>
      <c r="L26" s="31"/>
    </row>
    <row r="27" spans="2:12" s="7" customFormat="1" ht="16.5" customHeight="1">
      <c r="B27" s="78"/>
      <c r="E27" s="495" t="s">
        <v>1</v>
      </c>
      <c r="F27" s="495"/>
      <c r="G27" s="495"/>
      <c r="H27" s="495"/>
      <c r="L27" s="78"/>
    </row>
    <row r="28" spans="2:12" s="1" customFormat="1" ht="7.05" customHeight="1">
      <c r="B28" s="31"/>
      <c r="L28" s="31"/>
    </row>
    <row r="29" spans="2:12" s="1" customFormat="1" ht="7.05" customHeight="1">
      <c r="B29" s="31"/>
      <c r="D29" s="50"/>
      <c r="E29" s="50"/>
      <c r="F29" s="50"/>
      <c r="G29" s="50"/>
      <c r="H29" s="50"/>
      <c r="I29" s="50"/>
      <c r="J29" s="50"/>
      <c r="K29" s="50"/>
      <c r="L29" s="31"/>
    </row>
    <row r="30" spans="2:12" s="1" customFormat="1" ht="25.35" customHeight="1">
      <c r="B30" s="31"/>
      <c r="D30" s="79" t="s">
        <v>35</v>
      </c>
      <c r="J30" s="61">
        <f>J96</f>
        <v>0</v>
      </c>
      <c r="L30" s="31"/>
    </row>
    <row r="31" spans="2:12" s="1" customFormat="1" ht="7.05" customHeight="1">
      <c r="B31" s="31"/>
      <c r="D31" s="50"/>
      <c r="E31" s="50"/>
      <c r="F31" s="50"/>
      <c r="G31" s="50"/>
      <c r="H31" s="50"/>
      <c r="I31" s="50"/>
      <c r="J31" s="50"/>
      <c r="K31" s="50"/>
      <c r="L31" s="31"/>
    </row>
    <row r="32" spans="2:12" s="1" customFormat="1" ht="14.55" customHeight="1">
      <c r="B32" s="31"/>
      <c r="F32" s="34" t="s">
        <v>37</v>
      </c>
      <c r="I32" s="34" t="s">
        <v>36</v>
      </c>
      <c r="J32" s="34" t="s">
        <v>38</v>
      </c>
      <c r="L32" s="31"/>
    </row>
    <row r="33" spans="2:12" s="1" customFormat="1" ht="14.55" customHeight="1">
      <c r="B33" s="31"/>
      <c r="D33" s="80" t="s">
        <v>39</v>
      </c>
      <c r="E33" s="26" t="s">
        <v>40</v>
      </c>
      <c r="F33" s="81">
        <f>J30</f>
        <v>0</v>
      </c>
      <c r="I33" s="82">
        <v>0.21</v>
      </c>
      <c r="J33" s="81">
        <f>F33*0.21</f>
        <v>0</v>
      </c>
      <c r="L33" s="31"/>
    </row>
    <row r="34" spans="2:12" s="1" customFormat="1" ht="14.55" customHeight="1">
      <c r="B34" s="31"/>
      <c r="E34" s="26" t="s">
        <v>41</v>
      </c>
      <c r="F34" s="81">
        <f>ROUND((SUM(BF118:BF121)),  2)</f>
        <v>0</v>
      </c>
      <c r="I34" s="82">
        <v>0.15</v>
      </c>
      <c r="J34" s="81">
        <f>ROUND(((SUM(BF118:BF121))*I34),  2)</f>
        <v>0</v>
      </c>
      <c r="L34" s="31"/>
    </row>
    <row r="35" spans="2:12" s="1" customFormat="1" ht="14.55" hidden="1" customHeight="1">
      <c r="B35" s="31"/>
      <c r="E35" s="26" t="s">
        <v>42</v>
      </c>
      <c r="F35" s="81">
        <f>ROUND((SUM(BG118:BG121)),  2)</f>
        <v>0</v>
      </c>
      <c r="I35" s="82">
        <v>0.21</v>
      </c>
      <c r="J35" s="81">
        <f>0</f>
        <v>0</v>
      </c>
      <c r="L35" s="31"/>
    </row>
    <row r="36" spans="2:12" s="1" customFormat="1" ht="14.55" hidden="1" customHeight="1">
      <c r="B36" s="31"/>
      <c r="E36" s="26" t="s">
        <v>43</v>
      </c>
      <c r="F36" s="81">
        <f>ROUND((SUM(BH118:BH121)),  2)</f>
        <v>0</v>
      </c>
      <c r="I36" s="82">
        <v>0.15</v>
      </c>
      <c r="J36" s="81">
        <f>0</f>
        <v>0</v>
      </c>
      <c r="L36" s="31"/>
    </row>
    <row r="37" spans="2:12" s="1" customFormat="1" ht="14.55" hidden="1" customHeight="1">
      <c r="B37" s="31"/>
      <c r="E37" s="26" t="s">
        <v>44</v>
      </c>
      <c r="F37" s="81">
        <f>ROUND((SUM(BI118:BI121)),  2)</f>
        <v>0</v>
      </c>
      <c r="I37" s="82">
        <v>0</v>
      </c>
      <c r="J37" s="81">
        <f>0</f>
        <v>0</v>
      </c>
      <c r="L37" s="31"/>
    </row>
    <row r="38" spans="2:12" s="1" customFormat="1" ht="7.05" customHeight="1">
      <c r="B38" s="31"/>
      <c r="L38" s="31"/>
    </row>
    <row r="39" spans="2:12" s="1" customFormat="1" ht="25.35" customHeight="1">
      <c r="B39" s="31"/>
      <c r="C39" s="83"/>
      <c r="D39" s="84" t="s">
        <v>45</v>
      </c>
      <c r="E39" s="53"/>
      <c r="F39" s="53"/>
      <c r="G39" s="85" t="s">
        <v>46</v>
      </c>
      <c r="H39" s="86" t="s">
        <v>47</v>
      </c>
      <c r="I39" s="53"/>
      <c r="J39" s="87">
        <f>SUM(J30:J37)</f>
        <v>0</v>
      </c>
      <c r="K39" s="144"/>
      <c r="L39" s="31"/>
    </row>
    <row r="40" spans="2:12" s="1" customFormat="1" ht="14.55" customHeight="1">
      <c r="B40" s="31"/>
      <c r="L40" s="31"/>
    </row>
    <row r="41" spans="2:12" ht="14.55" customHeight="1">
      <c r="B41" s="19"/>
      <c r="L41" s="19"/>
    </row>
    <row r="42" spans="2:12" ht="14.55" customHeight="1">
      <c r="B42" s="19"/>
      <c r="L42" s="19"/>
    </row>
    <row r="43" spans="2:12" ht="14.55" customHeight="1">
      <c r="B43" s="19"/>
      <c r="L43" s="19"/>
    </row>
    <row r="44" spans="2:12" ht="14.55" customHeight="1">
      <c r="B44" s="19"/>
      <c r="L44" s="19"/>
    </row>
    <row r="45" spans="2:12" ht="14.55" customHeight="1">
      <c r="B45" s="19"/>
      <c r="L45" s="19"/>
    </row>
    <row r="46" spans="2:12" ht="14.55" customHeight="1">
      <c r="B46" s="19"/>
      <c r="L46" s="19"/>
    </row>
    <row r="47" spans="2:12" ht="14.55" customHeight="1">
      <c r="B47" s="19"/>
      <c r="L47" s="19"/>
    </row>
    <row r="48" spans="2:12" ht="14.55" customHeight="1">
      <c r="B48" s="19"/>
      <c r="L48" s="19"/>
    </row>
    <row r="49" spans="2:12" ht="14.55" customHeight="1">
      <c r="B49" s="19"/>
      <c r="L49" s="19"/>
    </row>
    <row r="50" spans="2:12" s="1" customFormat="1" ht="14.55" customHeight="1">
      <c r="B50" s="31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1"/>
      <c r="D61" s="42" t="s">
        <v>50</v>
      </c>
      <c r="E61" s="33"/>
      <c r="F61" s="88" t="s">
        <v>51</v>
      </c>
      <c r="G61" s="42" t="s">
        <v>50</v>
      </c>
      <c r="H61" s="33"/>
      <c r="I61" s="33"/>
      <c r="J61" s="89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1"/>
      <c r="D76" s="42" t="s">
        <v>50</v>
      </c>
      <c r="E76" s="33"/>
      <c r="F76" s="88" t="s">
        <v>51</v>
      </c>
      <c r="G76" s="42" t="s">
        <v>50</v>
      </c>
      <c r="H76" s="33"/>
      <c r="I76" s="33"/>
      <c r="J76" s="89" t="s">
        <v>51</v>
      </c>
      <c r="K76" s="33"/>
      <c r="L76" s="31"/>
    </row>
    <row r="77" spans="2:12" s="1" customFormat="1" ht="14.5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7.0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5.05" customHeight="1">
      <c r="B82" s="31"/>
      <c r="C82" s="20" t="s">
        <v>92</v>
      </c>
      <c r="L82" s="31"/>
    </row>
    <row r="83" spans="2:47" s="1" customFormat="1" ht="7.05" customHeight="1">
      <c r="B83" s="31"/>
      <c r="L83" s="31"/>
    </row>
    <row r="84" spans="2:47" s="1" customFormat="1" ht="12" customHeight="1">
      <c r="B84" s="31"/>
      <c r="C84" s="26" t="s">
        <v>15</v>
      </c>
      <c r="L84" s="31"/>
    </row>
    <row r="85" spans="2:47" s="1" customFormat="1" ht="16.5" customHeight="1">
      <c r="B85" s="31"/>
      <c r="E85" s="522" t="str">
        <f>E7</f>
        <v>Úpravy a rozšíření hotelového fitness v 1.PP Holiday Inn PCC</v>
      </c>
      <c r="F85" s="523"/>
      <c r="G85" s="523"/>
      <c r="H85" s="523"/>
      <c r="L85" s="31"/>
    </row>
    <row r="86" spans="2:47" s="1" customFormat="1" ht="12" customHeight="1">
      <c r="B86" s="31"/>
      <c r="C86" s="26" t="s">
        <v>91</v>
      </c>
      <c r="L86" s="31"/>
    </row>
    <row r="87" spans="2:47" s="1" customFormat="1" ht="16.5" customHeight="1">
      <c r="B87" s="31"/>
      <c r="E87" s="503" t="str">
        <f>E9</f>
        <v>SO001.1 - ZTI</v>
      </c>
      <c r="F87" s="521"/>
      <c r="G87" s="521"/>
      <c r="H87" s="521"/>
      <c r="L87" s="31"/>
    </row>
    <row r="88" spans="2:47" s="1" customFormat="1" ht="7.05" customHeight="1">
      <c r="B88" s="31"/>
      <c r="L88" s="31"/>
    </row>
    <row r="89" spans="2:47" s="1" customFormat="1" ht="12" customHeight="1">
      <c r="B89" s="31"/>
      <c r="C89" s="26" t="s">
        <v>20</v>
      </c>
      <c r="F89" s="24"/>
      <c r="I89" s="26" t="s">
        <v>21</v>
      </c>
      <c r="J89" s="49" t="str">
        <f>IF(J12="","",J12)</f>
        <v/>
      </c>
      <c r="L89" s="31"/>
    </row>
    <row r="90" spans="2:47" s="1" customFormat="1" ht="7.05" customHeight="1">
      <c r="B90" s="31"/>
      <c r="L90" s="31"/>
    </row>
    <row r="91" spans="2:47" s="1" customFormat="1" ht="25.8" customHeight="1">
      <c r="B91" s="31"/>
      <c r="C91" s="26" t="s">
        <v>24</v>
      </c>
      <c r="F91" s="24" t="str">
        <f>E15</f>
        <v xml:space="preserve"> </v>
      </c>
      <c r="I91" s="26" t="s">
        <v>30</v>
      </c>
      <c r="J91" s="29"/>
      <c r="L91" s="31"/>
    </row>
    <row r="92" spans="2:47" s="1" customFormat="1" ht="15.3" customHeight="1">
      <c r="B92" s="31"/>
      <c r="C92" s="26" t="s">
        <v>28</v>
      </c>
      <c r="F92" s="24"/>
      <c r="I92" s="26" t="s">
        <v>32</v>
      </c>
      <c r="J92" s="29"/>
      <c r="L92" s="31"/>
    </row>
    <row r="93" spans="2:47" s="1" customFormat="1" ht="10.35" customHeight="1">
      <c r="B93" s="31"/>
      <c r="L93" s="31"/>
    </row>
    <row r="94" spans="2:47" s="1" customFormat="1" ht="29.25" customHeight="1">
      <c r="B94" s="31"/>
      <c r="C94" s="90" t="s">
        <v>93</v>
      </c>
      <c r="D94" s="83"/>
      <c r="E94" s="83"/>
      <c r="F94" s="83"/>
      <c r="G94" s="83"/>
      <c r="H94" s="83"/>
      <c r="I94" s="83"/>
      <c r="J94" s="91" t="s">
        <v>94</v>
      </c>
      <c r="K94" s="83"/>
      <c r="L94" s="31"/>
    </row>
    <row r="95" spans="2:47" s="1" customFormat="1" ht="10.35" customHeight="1">
      <c r="B95" s="31"/>
      <c r="L95" s="31"/>
    </row>
    <row r="96" spans="2:47" s="1" customFormat="1" ht="22.95" customHeight="1">
      <c r="B96" s="31"/>
      <c r="C96" s="92" t="s">
        <v>95</v>
      </c>
      <c r="J96" s="61">
        <f>J97</f>
        <v>0</v>
      </c>
      <c r="L96" s="31"/>
      <c r="AU96" s="16" t="s">
        <v>96</v>
      </c>
    </row>
    <row r="97" spans="2:12" s="8" customFormat="1" ht="25.05" customHeight="1">
      <c r="B97" s="93"/>
      <c r="D97" s="94" t="s">
        <v>103</v>
      </c>
      <c r="E97" s="95"/>
      <c r="F97" s="95"/>
      <c r="G97" s="95"/>
      <c r="H97" s="95"/>
      <c r="I97" s="95"/>
      <c r="J97" s="96">
        <f>J98</f>
        <v>0</v>
      </c>
      <c r="L97" s="93"/>
    </row>
    <row r="98" spans="2:12" s="9" customFormat="1" ht="19.95" customHeight="1">
      <c r="B98" s="97"/>
      <c r="D98" s="98"/>
      <c r="E98" s="145" t="s">
        <v>233</v>
      </c>
      <c r="F98" s="99"/>
      <c r="G98" s="99"/>
      <c r="H98" s="99"/>
      <c r="I98" s="99"/>
      <c r="J98" s="100">
        <f>'SO001.1-ZTI'!J118</f>
        <v>0</v>
      </c>
      <c r="L98" s="97"/>
    </row>
    <row r="99" spans="2:12" s="1" customFormat="1" ht="21.75" customHeight="1">
      <c r="B99" s="31"/>
      <c r="L99" s="31"/>
    </row>
    <row r="100" spans="2:12" s="1" customFormat="1" ht="7.0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7.0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5.05" customHeight="1">
      <c r="B105" s="31"/>
      <c r="C105" s="20" t="s">
        <v>110</v>
      </c>
      <c r="L105" s="31"/>
    </row>
    <row r="106" spans="2:12" s="1" customFormat="1" ht="7.05" customHeight="1">
      <c r="B106" s="31"/>
      <c r="L106" s="31"/>
    </row>
    <row r="107" spans="2:12" s="1" customFormat="1" ht="12" customHeight="1">
      <c r="B107" s="31"/>
      <c r="C107" s="26" t="s">
        <v>15</v>
      </c>
      <c r="L107" s="31"/>
    </row>
    <row r="108" spans="2:12" s="1" customFormat="1" ht="16.5" customHeight="1">
      <c r="B108" s="31"/>
      <c r="E108" s="522" t="str">
        <f>E7</f>
        <v>Úpravy a rozšíření hotelového fitness v 1.PP Holiday Inn PCC</v>
      </c>
      <c r="F108" s="523"/>
      <c r="G108" s="523"/>
      <c r="H108" s="523"/>
      <c r="L108" s="31"/>
    </row>
    <row r="109" spans="2:12" s="1" customFormat="1" ht="12" customHeight="1">
      <c r="B109" s="31"/>
      <c r="C109" s="26" t="s">
        <v>91</v>
      </c>
      <c r="L109" s="31"/>
    </row>
    <row r="110" spans="2:12" s="1" customFormat="1" ht="16.5" customHeight="1">
      <c r="B110" s="31"/>
      <c r="E110" s="503" t="str">
        <f>E9</f>
        <v>SO001.1 - ZTI</v>
      </c>
      <c r="F110" s="521"/>
      <c r="G110" s="521"/>
      <c r="H110" s="521"/>
      <c r="L110" s="31"/>
    </row>
    <row r="111" spans="2:12" s="1" customFormat="1" ht="7.05" customHeight="1">
      <c r="B111" s="31"/>
      <c r="L111" s="31"/>
    </row>
    <row r="112" spans="2:12" s="1" customFormat="1" ht="12" customHeight="1">
      <c r="B112" s="31"/>
      <c r="C112" s="26" t="s">
        <v>20</v>
      </c>
      <c r="F112" s="24">
        <f>F12</f>
        <v>0</v>
      </c>
      <c r="I112" s="26" t="s">
        <v>21</v>
      </c>
      <c r="J112" s="49" t="str">
        <f>IF(J12="","",J12)</f>
        <v/>
      </c>
      <c r="L112" s="31"/>
    </row>
    <row r="113" spans="2:65" s="1" customFormat="1" ht="7.05" customHeight="1">
      <c r="B113" s="31"/>
      <c r="L113" s="31"/>
    </row>
    <row r="114" spans="2:65" s="1" customFormat="1" ht="25.8" customHeight="1">
      <c r="B114" s="31"/>
      <c r="C114" s="26" t="s">
        <v>24</v>
      </c>
      <c r="F114" s="24" t="str">
        <f>E15</f>
        <v xml:space="preserve"> </v>
      </c>
      <c r="I114" s="26" t="s">
        <v>30</v>
      </c>
      <c r="J114" s="29"/>
      <c r="L114" s="31"/>
    </row>
    <row r="115" spans="2:65" s="1" customFormat="1" ht="15.3" customHeight="1">
      <c r="B115" s="31"/>
      <c r="C115" s="26" t="s">
        <v>28</v>
      </c>
      <c r="F115" s="24" t="str">
        <f>IF(E18="","",E18)</f>
        <v>Vyplň údaj</v>
      </c>
      <c r="I115" s="26" t="s">
        <v>32</v>
      </c>
      <c r="J115" s="29"/>
      <c r="L115" s="31"/>
    </row>
    <row r="116" spans="2:65" s="1" customFormat="1" ht="10.35" customHeight="1">
      <c r="B116" s="31"/>
      <c r="L116" s="31"/>
    </row>
    <row r="117" spans="2:65" s="10" customFormat="1" ht="29.25" customHeight="1">
      <c r="B117" s="101"/>
      <c r="C117" s="102" t="s">
        <v>111</v>
      </c>
      <c r="D117" s="103" t="s">
        <v>60</v>
      </c>
      <c r="E117" s="103" t="s">
        <v>56</v>
      </c>
      <c r="F117" s="103" t="s">
        <v>57</v>
      </c>
      <c r="G117" s="103" t="s">
        <v>112</v>
      </c>
      <c r="H117" s="103" t="s">
        <v>113</v>
      </c>
      <c r="I117" s="103" t="s">
        <v>114</v>
      </c>
      <c r="J117" s="146" t="s">
        <v>94</v>
      </c>
      <c r="K117" s="104"/>
      <c r="L117" s="101"/>
      <c r="M117" s="55" t="s">
        <v>1</v>
      </c>
      <c r="N117" s="56" t="s">
        <v>39</v>
      </c>
      <c r="O117" s="56" t="s">
        <v>116</v>
      </c>
      <c r="P117" s="56" t="s">
        <v>117</v>
      </c>
      <c r="Q117" s="56" t="s">
        <v>118</v>
      </c>
      <c r="R117" s="56" t="s">
        <v>119</v>
      </c>
      <c r="S117" s="56" t="s">
        <v>120</v>
      </c>
      <c r="T117" s="57" t="s">
        <v>121</v>
      </c>
    </row>
    <row r="118" spans="2:65" s="1" customFormat="1" ht="22.95" customHeight="1">
      <c r="B118" s="31"/>
      <c r="C118" s="60" t="s">
        <v>122</v>
      </c>
      <c r="J118" s="147">
        <f>J139+J166+J214+J229</f>
        <v>0</v>
      </c>
      <c r="L118" s="31"/>
      <c r="M118" s="58"/>
      <c r="N118" s="50"/>
      <c r="O118" s="50"/>
      <c r="P118" s="105" t="e">
        <f>P119</f>
        <v>#VALUE!</v>
      </c>
      <c r="Q118" s="50"/>
      <c r="R118" s="105" t="e">
        <f>R119</f>
        <v>#VALUE!</v>
      </c>
      <c r="S118" s="50"/>
      <c r="T118" s="106" t="e">
        <f>T119</f>
        <v>#VALUE!</v>
      </c>
      <c r="AT118" s="16" t="s">
        <v>74</v>
      </c>
      <c r="AU118" s="16" t="s">
        <v>96</v>
      </c>
      <c r="BK118" s="107" t="e">
        <f>BK119</f>
        <v>#VALUE!</v>
      </c>
    </row>
    <row r="119" spans="2:65" s="1" customFormat="1" ht="12">
      <c r="B119" s="31"/>
      <c r="C119" s="148"/>
      <c r="D119" s="220"/>
      <c r="E119" s="224" t="s">
        <v>441</v>
      </c>
      <c r="F119" s="225" t="s">
        <v>442</v>
      </c>
      <c r="G119" s="225" t="s">
        <v>443</v>
      </c>
      <c r="H119" s="225" t="s">
        <v>444</v>
      </c>
      <c r="I119" s="224" t="s">
        <v>445</v>
      </c>
      <c r="J119" s="225" t="s">
        <v>237</v>
      </c>
      <c r="K119" s="149"/>
      <c r="L119" s="31"/>
      <c r="M119" s="150" t="s">
        <v>1</v>
      </c>
      <c r="N119" s="115" t="s">
        <v>40</v>
      </c>
      <c r="P119" s="116" t="e">
        <f>O119*H119</f>
        <v>#VALUE!</v>
      </c>
      <c r="Q119" s="116">
        <v>0.34075</v>
      </c>
      <c r="R119" s="116" t="e">
        <f>Q119*H119</f>
        <v>#VALUE!</v>
      </c>
      <c r="S119" s="116">
        <v>0</v>
      </c>
      <c r="T119" s="117" t="e">
        <f>S119*H119</f>
        <v>#VALUE!</v>
      </c>
      <c r="AR119" s="118" t="s">
        <v>85</v>
      </c>
      <c r="AT119" s="118" t="s">
        <v>125</v>
      </c>
      <c r="AU119" s="118" t="s">
        <v>81</v>
      </c>
      <c r="AY119" s="16" t="s">
        <v>124</v>
      </c>
      <c r="BE119" s="119" t="str">
        <f>IF(N119="základní",J119,0)</f>
        <v>Cena</v>
      </c>
      <c r="BF119" s="119">
        <f>IF(N119="snížená",J119,0)</f>
        <v>0</v>
      </c>
      <c r="BG119" s="119">
        <f>IF(N119="zákl. přenesená",J119,0)</f>
        <v>0</v>
      </c>
      <c r="BH119" s="119">
        <f>IF(N119="sníž. přenesená",J119,0)</f>
        <v>0</v>
      </c>
      <c r="BI119" s="119">
        <f>IF(N119="nulová",J119,0)</f>
        <v>0</v>
      </c>
      <c r="BJ119" s="16" t="s">
        <v>19</v>
      </c>
      <c r="BK119" s="119" t="e">
        <f>ROUND(I119*H119,2)</f>
        <v>#VALUE!</v>
      </c>
      <c r="BL119" s="16" t="s">
        <v>85</v>
      </c>
      <c r="BM119" s="118" t="s">
        <v>172</v>
      </c>
    </row>
    <row r="120" spans="2:65" s="13" customFormat="1" ht="12">
      <c r="B120" s="123"/>
      <c r="C120" s="151"/>
      <c r="D120" s="220"/>
      <c r="E120" s="226"/>
      <c r="F120" s="227"/>
      <c r="G120" s="227"/>
      <c r="H120" s="227"/>
      <c r="I120" s="228"/>
      <c r="J120" s="227"/>
      <c r="L120" s="123"/>
      <c r="M120" s="152"/>
      <c r="T120" s="125"/>
      <c r="AT120" s="124" t="s">
        <v>128</v>
      </c>
      <c r="AU120" s="124" t="s">
        <v>81</v>
      </c>
      <c r="AV120" s="13" t="s">
        <v>81</v>
      </c>
      <c r="AW120" s="13" t="s">
        <v>31</v>
      </c>
      <c r="AX120" s="13" t="s">
        <v>75</v>
      </c>
      <c r="AY120" s="124" t="s">
        <v>124</v>
      </c>
    </row>
    <row r="121" spans="2:65" s="13" customFormat="1" ht="15.6">
      <c r="B121" s="123"/>
      <c r="C121" s="151"/>
      <c r="D121" s="221"/>
      <c r="E121" s="229"/>
      <c r="F121" s="230" t="s">
        <v>446</v>
      </c>
      <c r="G121" s="227"/>
      <c r="H121" s="227"/>
      <c r="I121" s="228"/>
      <c r="J121" s="227"/>
      <c r="L121" s="123"/>
      <c r="M121" s="152"/>
      <c r="T121" s="125"/>
      <c r="AT121" s="124" t="s">
        <v>128</v>
      </c>
      <c r="AU121" s="124" t="s">
        <v>81</v>
      </c>
      <c r="AV121" s="13" t="s">
        <v>81</v>
      </c>
      <c r="AW121" s="13" t="s">
        <v>31</v>
      </c>
      <c r="AX121" s="13" t="s">
        <v>75</v>
      </c>
      <c r="AY121" s="124" t="s">
        <v>124</v>
      </c>
    </row>
    <row r="122" spans="2:65" s="13" customFormat="1" ht="13.2">
      <c r="B122" s="123"/>
      <c r="C122" s="151"/>
      <c r="D122" s="221"/>
      <c r="E122" s="231">
        <v>1</v>
      </c>
      <c r="F122" s="232" t="s">
        <v>447</v>
      </c>
      <c r="G122" s="233" t="s">
        <v>129</v>
      </c>
      <c r="H122" s="234">
        <v>18</v>
      </c>
      <c r="I122" s="235"/>
      <c r="J122" s="236">
        <f t="shared" ref="J122:J131" si="0">H122*I122</f>
        <v>0</v>
      </c>
      <c r="L122" s="123"/>
      <c r="M122" s="152"/>
      <c r="T122" s="125"/>
      <c r="AT122" s="124" t="s">
        <v>128</v>
      </c>
      <c r="AU122" s="124" t="s">
        <v>81</v>
      </c>
      <c r="AV122" s="13" t="s">
        <v>81</v>
      </c>
      <c r="AW122" s="13" t="s">
        <v>31</v>
      </c>
      <c r="AX122" s="13" t="s">
        <v>75</v>
      </c>
      <c r="AY122" s="124" t="s">
        <v>124</v>
      </c>
    </row>
    <row r="123" spans="2:65" s="13" customFormat="1" ht="13.2">
      <c r="B123" s="123"/>
      <c r="C123" s="151"/>
      <c r="D123" s="222"/>
      <c r="E123" s="231">
        <v>2</v>
      </c>
      <c r="F123" s="232" t="s">
        <v>448</v>
      </c>
      <c r="G123" s="233" t="s">
        <v>129</v>
      </c>
      <c r="H123" s="234">
        <v>4</v>
      </c>
      <c r="I123" s="235"/>
      <c r="J123" s="236">
        <f t="shared" si="0"/>
        <v>0</v>
      </c>
      <c r="L123" s="123"/>
      <c r="M123" s="152"/>
      <c r="T123" s="125"/>
      <c r="AT123" s="124" t="s">
        <v>128</v>
      </c>
      <c r="AU123" s="124" t="s">
        <v>81</v>
      </c>
      <c r="AV123" s="13" t="s">
        <v>81</v>
      </c>
      <c r="AW123" s="13" t="s">
        <v>31</v>
      </c>
      <c r="AX123" s="13" t="s">
        <v>75</v>
      </c>
      <c r="AY123" s="124" t="s">
        <v>124</v>
      </c>
    </row>
    <row r="124" spans="2:65" s="13" customFormat="1" ht="105.6">
      <c r="B124" s="123"/>
      <c r="C124" s="153"/>
      <c r="D124" s="222"/>
      <c r="E124" s="231">
        <v>3</v>
      </c>
      <c r="F124" s="237" t="s">
        <v>449</v>
      </c>
      <c r="G124" s="233" t="s">
        <v>129</v>
      </c>
      <c r="H124" s="234">
        <v>8</v>
      </c>
      <c r="I124" s="235"/>
      <c r="J124" s="236">
        <f t="shared" si="0"/>
        <v>0</v>
      </c>
      <c r="L124" s="123"/>
      <c r="M124" s="152"/>
      <c r="T124" s="125"/>
      <c r="AT124" s="124" t="s">
        <v>128</v>
      </c>
      <c r="AU124" s="124" t="s">
        <v>81</v>
      </c>
      <c r="AV124" s="13" t="s">
        <v>81</v>
      </c>
      <c r="AW124" s="13" t="s">
        <v>31</v>
      </c>
      <c r="AX124" s="13" t="s">
        <v>75</v>
      </c>
      <c r="AY124" s="124" t="s">
        <v>124</v>
      </c>
    </row>
    <row r="125" spans="2:65" s="13" customFormat="1" ht="13.2">
      <c r="B125" s="123"/>
      <c r="C125" s="148"/>
      <c r="D125" s="222"/>
      <c r="E125" s="231">
        <v>4</v>
      </c>
      <c r="F125" s="237" t="s">
        <v>450</v>
      </c>
      <c r="G125" s="233" t="s">
        <v>129</v>
      </c>
      <c r="H125" s="234">
        <v>1</v>
      </c>
      <c r="I125" s="235"/>
      <c r="J125" s="236">
        <f>H125*I125</f>
        <v>0</v>
      </c>
      <c r="L125" s="123"/>
      <c r="M125" s="152"/>
      <c r="T125" s="125"/>
      <c r="AT125" s="124" t="s">
        <v>128</v>
      </c>
      <c r="AU125" s="124" t="s">
        <v>81</v>
      </c>
      <c r="AV125" s="13" t="s">
        <v>81</v>
      </c>
      <c r="AW125" s="13" t="s">
        <v>31</v>
      </c>
      <c r="AX125" s="13" t="s">
        <v>75</v>
      </c>
      <c r="AY125" s="124" t="s">
        <v>124</v>
      </c>
    </row>
    <row r="126" spans="2:65" s="13" customFormat="1" ht="13.2">
      <c r="B126" s="123"/>
      <c r="C126" s="151"/>
      <c r="D126" s="222"/>
      <c r="E126" s="231">
        <v>5</v>
      </c>
      <c r="F126" s="237" t="s">
        <v>451</v>
      </c>
      <c r="G126" s="233" t="s">
        <v>129</v>
      </c>
      <c r="H126" s="234">
        <v>16</v>
      </c>
      <c r="I126" s="235"/>
      <c r="J126" s="236">
        <f>H126*I126</f>
        <v>0</v>
      </c>
      <c r="L126" s="123"/>
      <c r="M126" s="152"/>
      <c r="T126" s="125"/>
      <c r="AT126" s="124" t="s">
        <v>128</v>
      </c>
      <c r="AU126" s="124" t="s">
        <v>81</v>
      </c>
      <c r="AV126" s="13" t="s">
        <v>81</v>
      </c>
      <c r="AW126" s="13" t="s">
        <v>31</v>
      </c>
      <c r="AX126" s="13" t="s">
        <v>75</v>
      </c>
      <c r="AY126" s="124" t="s">
        <v>124</v>
      </c>
    </row>
    <row r="127" spans="2:65" s="14" customFormat="1" ht="13.2">
      <c r="B127" s="126"/>
      <c r="C127" s="151"/>
      <c r="D127" s="222"/>
      <c r="E127" s="231">
        <v>6</v>
      </c>
      <c r="F127" s="237" t="s">
        <v>452</v>
      </c>
      <c r="G127" s="233" t="s">
        <v>129</v>
      </c>
      <c r="H127" s="234">
        <v>3</v>
      </c>
      <c r="I127" s="235"/>
      <c r="J127" s="236">
        <f>H127*I127</f>
        <v>0</v>
      </c>
      <c r="L127" s="126"/>
      <c r="M127" s="154"/>
      <c r="T127" s="128"/>
      <c r="AT127" s="127" t="s">
        <v>128</v>
      </c>
      <c r="AU127" s="127" t="s">
        <v>81</v>
      </c>
      <c r="AV127" s="14" t="s">
        <v>85</v>
      </c>
      <c r="AW127" s="14" t="s">
        <v>31</v>
      </c>
      <c r="AX127" s="14" t="s">
        <v>19</v>
      </c>
      <c r="AY127" s="127" t="s">
        <v>124</v>
      </c>
    </row>
    <row r="128" spans="2:65" s="1" customFormat="1" ht="13.2">
      <c r="B128" s="31"/>
      <c r="C128" s="151"/>
      <c r="D128" s="222"/>
      <c r="E128" s="231">
        <v>7</v>
      </c>
      <c r="F128" s="237" t="s">
        <v>453</v>
      </c>
      <c r="G128" s="233" t="s">
        <v>129</v>
      </c>
      <c r="H128" s="234">
        <v>16</v>
      </c>
      <c r="I128" s="235"/>
      <c r="J128" s="236">
        <f>H128*I128</f>
        <v>0</v>
      </c>
      <c r="K128" s="149"/>
      <c r="L128" s="31"/>
      <c r="M128" s="150" t="s">
        <v>1</v>
      </c>
      <c r="N128" s="115" t="s">
        <v>40</v>
      </c>
      <c r="P128" s="116">
        <f>O128*H128</f>
        <v>0</v>
      </c>
      <c r="Q128" s="116">
        <v>4.555E-2</v>
      </c>
      <c r="R128" s="116">
        <f>Q128*H128</f>
        <v>0.7288</v>
      </c>
      <c r="S128" s="116">
        <v>0</v>
      </c>
      <c r="T128" s="117">
        <f>S128*H128</f>
        <v>0</v>
      </c>
      <c r="AR128" s="118" t="s">
        <v>85</v>
      </c>
      <c r="AT128" s="118" t="s">
        <v>125</v>
      </c>
      <c r="AU128" s="118" t="s">
        <v>81</v>
      </c>
      <c r="AY128" s="16" t="s">
        <v>124</v>
      </c>
      <c r="BE128" s="119">
        <f>IF(N128="základní",J128,0)</f>
        <v>0</v>
      </c>
      <c r="BF128" s="119">
        <f>IF(N128="snížená",J128,0)</f>
        <v>0</v>
      </c>
      <c r="BG128" s="119">
        <f>IF(N128="zákl. přenesená",J128,0)</f>
        <v>0</v>
      </c>
      <c r="BH128" s="119">
        <f>IF(N128="sníž. přenesená",J128,0)</f>
        <v>0</v>
      </c>
      <c r="BI128" s="119">
        <f>IF(N128="nulová",J128,0)</f>
        <v>0</v>
      </c>
      <c r="BJ128" s="16" t="s">
        <v>19</v>
      </c>
      <c r="BK128" s="119">
        <f>ROUND(I128*H128,2)</f>
        <v>0</v>
      </c>
      <c r="BL128" s="16" t="s">
        <v>85</v>
      </c>
      <c r="BM128" s="118" t="s">
        <v>173</v>
      </c>
    </row>
    <row r="129" spans="2:65" s="12" customFormat="1" ht="13.2">
      <c r="B129" s="120"/>
      <c r="C129" s="151"/>
      <c r="D129" s="222"/>
      <c r="E129" s="231">
        <v>8</v>
      </c>
      <c r="F129" s="237" t="s">
        <v>454</v>
      </c>
      <c r="G129" s="233" t="s">
        <v>129</v>
      </c>
      <c r="H129" s="234">
        <v>2</v>
      </c>
      <c r="I129" s="235"/>
      <c r="J129" s="236">
        <f t="shared" si="0"/>
        <v>0</v>
      </c>
      <c r="L129" s="120"/>
      <c r="M129" s="155"/>
      <c r="T129" s="122"/>
      <c r="AT129" s="121" t="s">
        <v>128</v>
      </c>
      <c r="AU129" s="121" t="s">
        <v>81</v>
      </c>
      <c r="AV129" s="12" t="s">
        <v>19</v>
      </c>
      <c r="AW129" s="12" t="s">
        <v>31</v>
      </c>
      <c r="AX129" s="12" t="s">
        <v>75</v>
      </c>
      <c r="AY129" s="121" t="s">
        <v>124</v>
      </c>
    </row>
    <row r="130" spans="2:65" s="13" customFormat="1" ht="39.6">
      <c r="B130" s="123"/>
      <c r="C130" s="153"/>
      <c r="D130" s="222"/>
      <c r="E130" s="231">
        <v>9</v>
      </c>
      <c r="F130" s="237" t="s">
        <v>455</v>
      </c>
      <c r="G130" s="233" t="s">
        <v>129</v>
      </c>
      <c r="H130" s="234">
        <v>1</v>
      </c>
      <c r="I130" s="235"/>
      <c r="J130" s="236">
        <f t="shared" si="0"/>
        <v>0</v>
      </c>
      <c r="L130" s="123"/>
      <c r="M130" s="152"/>
      <c r="T130" s="125"/>
      <c r="AT130" s="124" t="s">
        <v>128</v>
      </c>
      <c r="AU130" s="124" t="s">
        <v>81</v>
      </c>
      <c r="AV130" s="13" t="s">
        <v>81</v>
      </c>
      <c r="AW130" s="13" t="s">
        <v>31</v>
      </c>
      <c r="AX130" s="13" t="s">
        <v>19</v>
      </c>
      <c r="AY130" s="124" t="s">
        <v>124</v>
      </c>
    </row>
    <row r="131" spans="2:65" s="1" customFormat="1" ht="16.5" customHeight="1">
      <c r="B131" s="31"/>
      <c r="C131" s="148"/>
      <c r="D131" s="222"/>
      <c r="E131" s="231">
        <v>10</v>
      </c>
      <c r="F131" s="237" t="s">
        <v>456</v>
      </c>
      <c r="G131" s="233" t="s">
        <v>129</v>
      </c>
      <c r="H131" s="234">
        <v>1</v>
      </c>
      <c r="I131" s="235"/>
      <c r="J131" s="236">
        <f t="shared" si="0"/>
        <v>0</v>
      </c>
      <c r="K131" s="149"/>
      <c r="L131" s="31"/>
      <c r="M131" s="150" t="s">
        <v>1</v>
      </c>
      <c r="N131" s="115" t="s">
        <v>40</v>
      </c>
      <c r="P131" s="116">
        <f>O131*H131</f>
        <v>0</v>
      </c>
      <c r="Q131" s="116">
        <v>5.4550000000000001E-2</v>
      </c>
      <c r="R131" s="116">
        <f>Q131*H131</f>
        <v>5.4550000000000001E-2</v>
      </c>
      <c r="S131" s="116">
        <v>0</v>
      </c>
      <c r="T131" s="117">
        <f>S131*H131</f>
        <v>0</v>
      </c>
      <c r="AR131" s="118" t="s">
        <v>85</v>
      </c>
      <c r="AT131" s="118" t="s">
        <v>125</v>
      </c>
      <c r="AU131" s="118" t="s">
        <v>81</v>
      </c>
      <c r="AY131" s="16" t="s">
        <v>124</v>
      </c>
      <c r="BE131" s="119">
        <f>IF(N131="základní",J131,0)</f>
        <v>0</v>
      </c>
      <c r="BF131" s="119">
        <f>IF(N131="snížená",J131,0)</f>
        <v>0</v>
      </c>
      <c r="BG131" s="119">
        <f>IF(N131="zákl. přenesená",J131,0)</f>
        <v>0</v>
      </c>
      <c r="BH131" s="119">
        <f>IF(N131="sníž. přenesená",J131,0)</f>
        <v>0</v>
      </c>
      <c r="BI131" s="119">
        <f>IF(N131="nulová",J131,0)</f>
        <v>0</v>
      </c>
      <c r="BJ131" s="16" t="s">
        <v>19</v>
      </c>
      <c r="BK131" s="119">
        <f>ROUND(I131*H131,2)</f>
        <v>0</v>
      </c>
      <c r="BL131" s="16" t="s">
        <v>85</v>
      </c>
      <c r="BM131" s="118" t="s">
        <v>174</v>
      </c>
    </row>
    <row r="132" spans="2:65" s="12" customFormat="1" ht="13.2">
      <c r="B132" s="120"/>
      <c r="C132" s="148"/>
      <c r="D132" s="223"/>
      <c r="E132" s="231">
        <v>11</v>
      </c>
      <c r="F132" s="237" t="s">
        <v>457</v>
      </c>
      <c r="G132" s="233" t="s">
        <v>129</v>
      </c>
      <c r="H132" s="234">
        <v>9</v>
      </c>
      <c r="I132" s="235"/>
      <c r="J132" s="236">
        <f>H132*I132</f>
        <v>0</v>
      </c>
      <c r="L132" s="120"/>
      <c r="M132" s="155"/>
      <c r="T132" s="122"/>
      <c r="AT132" s="121" t="s">
        <v>128</v>
      </c>
      <c r="AU132" s="121" t="s">
        <v>81</v>
      </c>
      <c r="AV132" s="12" t="s">
        <v>19</v>
      </c>
      <c r="AW132" s="12" t="s">
        <v>31</v>
      </c>
      <c r="AX132" s="12" t="s">
        <v>75</v>
      </c>
      <c r="AY132" s="121" t="s">
        <v>124</v>
      </c>
    </row>
    <row r="133" spans="2:65" s="13" customFormat="1" ht="13.2">
      <c r="B133" s="123"/>
      <c r="C133" s="151"/>
      <c r="D133" s="223"/>
      <c r="E133" s="231">
        <v>12</v>
      </c>
      <c r="F133" s="237" t="s">
        <v>458</v>
      </c>
      <c r="G133" s="233" t="s">
        <v>129</v>
      </c>
      <c r="H133" s="234">
        <v>11</v>
      </c>
      <c r="I133" s="235"/>
      <c r="J133" s="236">
        <f>H133*I133</f>
        <v>0</v>
      </c>
      <c r="L133" s="123"/>
      <c r="M133" s="152"/>
      <c r="T133" s="125"/>
      <c r="AT133" s="124" t="s">
        <v>128</v>
      </c>
      <c r="AU133" s="124" t="s">
        <v>81</v>
      </c>
      <c r="AV133" s="13" t="s">
        <v>81</v>
      </c>
      <c r="AW133" s="13" t="s">
        <v>31</v>
      </c>
      <c r="AX133" s="13" t="s">
        <v>19</v>
      </c>
      <c r="AY133" s="124" t="s">
        <v>124</v>
      </c>
    </row>
    <row r="134" spans="2:65" s="1" customFormat="1" ht="13.2">
      <c r="B134" s="31"/>
      <c r="C134" s="151"/>
      <c r="D134" s="223"/>
      <c r="E134" s="231">
        <v>13</v>
      </c>
      <c r="F134" s="237" t="s">
        <v>459</v>
      </c>
      <c r="G134" s="233" t="s">
        <v>129</v>
      </c>
      <c r="H134" s="234">
        <v>3</v>
      </c>
      <c r="I134" s="235"/>
      <c r="J134" s="236">
        <f>H134*I134</f>
        <v>0</v>
      </c>
      <c r="K134" s="149"/>
      <c r="L134" s="31"/>
      <c r="M134" s="150" t="s">
        <v>1</v>
      </c>
      <c r="N134" s="115" t="s">
        <v>40</v>
      </c>
      <c r="P134" s="116">
        <f>O134*H134</f>
        <v>0</v>
      </c>
      <c r="Q134" s="116">
        <v>6.3549999999999995E-2</v>
      </c>
      <c r="R134" s="116">
        <f>Q134*H134</f>
        <v>0.19064999999999999</v>
      </c>
      <c r="S134" s="116">
        <v>0</v>
      </c>
      <c r="T134" s="117">
        <f>S134*H134</f>
        <v>0</v>
      </c>
      <c r="AR134" s="118" t="s">
        <v>85</v>
      </c>
      <c r="AT134" s="118" t="s">
        <v>125</v>
      </c>
      <c r="AU134" s="118" t="s">
        <v>81</v>
      </c>
      <c r="AY134" s="16" t="s">
        <v>124</v>
      </c>
      <c r="BE134" s="119">
        <f>IF(N134="základní",J134,0)</f>
        <v>0</v>
      </c>
      <c r="BF134" s="119">
        <f>IF(N134="snížená",J134,0)</f>
        <v>0</v>
      </c>
      <c r="BG134" s="119">
        <f>IF(N134="zákl. přenesená",J134,0)</f>
        <v>0</v>
      </c>
      <c r="BH134" s="119">
        <f>IF(N134="sníž. přenesená",J134,0)</f>
        <v>0</v>
      </c>
      <c r="BI134" s="119">
        <f>IF(N134="nulová",J134,0)</f>
        <v>0</v>
      </c>
      <c r="BJ134" s="16" t="s">
        <v>19</v>
      </c>
      <c r="BK134" s="119">
        <f>ROUND(I134*H134,2)</f>
        <v>0</v>
      </c>
      <c r="BL134" s="16" t="s">
        <v>85</v>
      </c>
      <c r="BM134" s="118" t="s">
        <v>175</v>
      </c>
    </row>
    <row r="135" spans="2:65" s="12" customFormat="1" ht="13.2">
      <c r="B135" s="120"/>
      <c r="C135" s="151"/>
      <c r="D135" s="222"/>
      <c r="E135" s="231">
        <v>14</v>
      </c>
      <c r="F135" s="237" t="s">
        <v>460</v>
      </c>
      <c r="G135" s="233" t="s">
        <v>129</v>
      </c>
      <c r="H135" s="234">
        <v>13</v>
      </c>
      <c r="I135" s="235"/>
      <c r="J135" s="236">
        <f>H135*I135</f>
        <v>0</v>
      </c>
      <c r="L135" s="120"/>
      <c r="M135" s="155"/>
      <c r="T135" s="122"/>
      <c r="AT135" s="121" t="s">
        <v>128</v>
      </c>
      <c r="AU135" s="121" t="s">
        <v>81</v>
      </c>
      <c r="AV135" s="12" t="s">
        <v>19</v>
      </c>
      <c r="AW135" s="12" t="s">
        <v>31</v>
      </c>
      <c r="AX135" s="12" t="s">
        <v>75</v>
      </c>
      <c r="AY135" s="121" t="s">
        <v>124</v>
      </c>
    </row>
    <row r="136" spans="2:65" s="13" customFormat="1" ht="13.2">
      <c r="B136" s="123"/>
      <c r="C136" s="151"/>
      <c r="D136" s="223"/>
      <c r="E136" s="238">
        <v>15</v>
      </c>
      <c r="F136" s="239" t="s">
        <v>461</v>
      </c>
      <c r="G136" s="233" t="s">
        <v>164</v>
      </c>
      <c r="H136" s="234">
        <v>1</v>
      </c>
      <c r="I136" s="240"/>
      <c r="J136" s="261">
        <f>H136*I136</f>
        <v>0</v>
      </c>
      <c r="L136" s="123"/>
      <c r="M136" s="152"/>
      <c r="T136" s="125"/>
      <c r="AT136" s="124" t="s">
        <v>128</v>
      </c>
      <c r="AU136" s="124" t="s">
        <v>81</v>
      </c>
      <c r="AV136" s="13" t="s">
        <v>81</v>
      </c>
      <c r="AW136" s="13" t="s">
        <v>31</v>
      </c>
      <c r="AX136" s="13" t="s">
        <v>75</v>
      </c>
      <c r="AY136" s="124" t="s">
        <v>124</v>
      </c>
    </row>
    <row r="137" spans="2:65" s="12" customFormat="1" ht="13.2">
      <c r="B137" s="120"/>
      <c r="C137" s="153"/>
      <c r="D137" s="222"/>
      <c r="E137" s="242">
        <v>16</v>
      </c>
      <c r="F137" s="239" t="s">
        <v>462</v>
      </c>
      <c r="G137" s="233" t="s">
        <v>193</v>
      </c>
      <c r="H137" s="234">
        <v>3</v>
      </c>
      <c r="I137" s="235"/>
      <c r="J137" s="236">
        <f>H137*I137*0.03</f>
        <v>0</v>
      </c>
      <c r="L137" s="120"/>
      <c r="M137" s="155"/>
      <c r="T137" s="122"/>
      <c r="AT137" s="121" t="s">
        <v>128</v>
      </c>
      <c r="AU137" s="121" t="s">
        <v>81</v>
      </c>
      <c r="AV137" s="12" t="s">
        <v>19</v>
      </c>
      <c r="AW137" s="12" t="s">
        <v>31</v>
      </c>
      <c r="AX137" s="12" t="s">
        <v>75</v>
      </c>
      <c r="AY137" s="121" t="s">
        <v>124</v>
      </c>
    </row>
    <row r="138" spans="2:65" s="13" customFormat="1" ht="13.2">
      <c r="B138" s="123"/>
      <c r="C138" s="156"/>
      <c r="D138" s="222"/>
      <c r="E138" s="231"/>
      <c r="F138" s="243"/>
      <c r="G138" s="243"/>
      <c r="H138" s="234"/>
      <c r="I138" s="236"/>
      <c r="J138" s="236"/>
      <c r="L138" s="123"/>
      <c r="M138" s="152"/>
      <c r="T138" s="125"/>
      <c r="AT138" s="124" t="s">
        <v>128</v>
      </c>
      <c r="AU138" s="124" t="s">
        <v>81</v>
      </c>
      <c r="AV138" s="13" t="s">
        <v>81</v>
      </c>
      <c r="AW138" s="13" t="s">
        <v>31</v>
      </c>
      <c r="AX138" s="13" t="s">
        <v>75</v>
      </c>
      <c r="AY138" s="124" t="s">
        <v>124</v>
      </c>
    </row>
    <row r="139" spans="2:65" s="14" customFormat="1" ht="15.6">
      <c r="B139" s="126"/>
      <c r="C139" s="148"/>
      <c r="D139" s="222"/>
      <c r="E139" s="244"/>
      <c r="F139" s="248" t="s">
        <v>463</v>
      </c>
      <c r="G139" s="246"/>
      <c r="H139" s="246"/>
      <c r="I139" s="247"/>
      <c r="J139" s="272">
        <f>SUM(J122:J138)</f>
        <v>0</v>
      </c>
      <c r="L139" s="126"/>
      <c r="M139" s="154"/>
      <c r="T139" s="128"/>
      <c r="AT139" s="127" t="s">
        <v>128</v>
      </c>
      <c r="AU139" s="127" t="s">
        <v>81</v>
      </c>
      <c r="AV139" s="14" t="s">
        <v>85</v>
      </c>
      <c r="AW139" s="14" t="s">
        <v>31</v>
      </c>
      <c r="AX139" s="14" t="s">
        <v>19</v>
      </c>
      <c r="AY139" s="127" t="s">
        <v>124</v>
      </c>
    </row>
    <row r="140" spans="2:65" s="1" customFormat="1" ht="11.4">
      <c r="B140" s="31"/>
      <c r="C140" s="151"/>
      <c r="D140" s="222"/>
      <c r="E140" s="249"/>
      <c r="F140" s="250"/>
      <c r="G140" s="251"/>
      <c r="H140" s="252"/>
      <c r="I140" s="253"/>
      <c r="J140" s="254"/>
      <c r="K140" s="149"/>
      <c r="L140" s="31"/>
      <c r="M140" s="150" t="s">
        <v>1</v>
      </c>
      <c r="N140" s="115" t="s">
        <v>40</v>
      </c>
      <c r="P140" s="116">
        <f>O140*H140</f>
        <v>0</v>
      </c>
      <c r="Q140" s="116">
        <v>0.10904999999999999</v>
      </c>
      <c r="R140" s="116">
        <f>Q140*H140</f>
        <v>0</v>
      </c>
      <c r="S140" s="116">
        <v>0</v>
      </c>
      <c r="T140" s="117">
        <f>S140*H140</f>
        <v>0</v>
      </c>
      <c r="AR140" s="118" t="s">
        <v>85</v>
      </c>
      <c r="AT140" s="118" t="s">
        <v>125</v>
      </c>
      <c r="AU140" s="118" t="s">
        <v>81</v>
      </c>
      <c r="AY140" s="16" t="s">
        <v>124</v>
      </c>
      <c r="BE140" s="119">
        <f>IF(N140="základní",J140,0)</f>
        <v>0</v>
      </c>
      <c r="BF140" s="119">
        <f>IF(N140="snížená",J140,0)</f>
        <v>0</v>
      </c>
      <c r="BG140" s="119">
        <f>IF(N140="zákl. přenesená",J140,0)</f>
        <v>0</v>
      </c>
      <c r="BH140" s="119">
        <f>IF(N140="sníž. přenesená",J140,0)</f>
        <v>0</v>
      </c>
      <c r="BI140" s="119">
        <f>IF(N140="nulová",J140,0)</f>
        <v>0</v>
      </c>
      <c r="BJ140" s="16" t="s">
        <v>19</v>
      </c>
      <c r="BK140" s="119">
        <f>ROUND(I140*H140,2)</f>
        <v>0</v>
      </c>
      <c r="BL140" s="16" t="s">
        <v>85</v>
      </c>
      <c r="BM140" s="118" t="s">
        <v>176</v>
      </c>
    </row>
    <row r="141" spans="2:65" s="12" customFormat="1" ht="15.6">
      <c r="B141" s="120"/>
      <c r="C141" s="151"/>
      <c r="D141" s="222"/>
      <c r="E141" s="255"/>
      <c r="F141" s="256" t="s">
        <v>464</v>
      </c>
      <c r="G141" s="255"/>
      <c r="H141" s="257"/>
      <c r="I141" s="258"/>
      <c r="J141" s="259"/>
      <c r="L141" s="120"/>
      <c r="M141" s="155"/>
      <c r="T141" s="122"/>
      <c r="AT141" s="121" t="s">
        <v>128</v>
      </c>
      <c r="AU141" s="121" t="s">
        <v>81</v>
      </c>
      <c r="AV141" s="12" t="s">
        <v>19</v>
      </c>
      <c r="AW141" s="12" t="s">
        <v>31</v>
      </c>
      <c r="AX141" s="12" t="s">
        <v>75</v>
      </c>
      <c r="AY141" s="121" t="s">
        <v>124</v>
      </c>
    </row>
    <row r="142" spans="2:65" s="13" customFormat="1" ht="26.4">
      <c r="B142" s="123"/>
      <c r="C142" s="151"/>
      <c r="D142" s="222"/>
      <c r="E142" s="260">
        <v>1</v>
      </c>
      <c r="F142" s="237" t="s">
        <v>465</v>
      </c>
      <c r="G142" s="233" t="s">
        <v>129</v>
      </c>
      <c r="H142" s="234">
        <v>55</v>
      </c>
      <c r="I142" s="240"/>
      <c r="J142" s="261">
        <f>H142*I142</f>
        <v>0</v>
      </c>
      <c r="L142" s="123"/>
      <c r="M142" s="152"/>
      <c r="T142" s="125"/>
      <c r="AT142" s="124" t="s">
        <v>128</v>
      </c>
      <c r="AU142" s="124" t="s">
        <v>81</v>
      </c>
      <c r="AV142" s="13" t="s">
        <v>81</v>
      </c>
      <c r="AW142" s="13" t="s">
        <v>31</v>
      </c>
      <c r="AX142" s="13" t="s">
        <v>19</v>
      </c>
      <c r="AY142" s="124" t="s">
        <v>124</v>
      </c>
    </row>
    <row r="143" spans="2:65" s="1" customFormat="1" ht="26.4">
      <c r="B143" s="31"/>
      <c r="C143" s="151"/>
      <c r="D143" s="222"/>
      <c r="E143" s="260">
        <v>2</v>
      </c>
      <c r="F143" s="237" t="s">
        <v>466</v>
      </c>
      <c r="G143" s="233" t="s">
        <v>129</v>
      </c>
      <c r="H143" s="234">
        <v>25</v>
      </c>
      <c r="I143" s="240"/>
      <c r="J143" s="261">
        <f t="shared" ref="J143:J163" si="1">H143*I143</f>
        <v>0</v>
      </c>
      <c r="K143" s="149"/>
      <c r="L143" s="31"/>
      <c r="M143" s="150" t="s">
        <v>1</v>
      </c>
      <c r="N143" s="115" t="s">
        <v>40</v>
      </c>
      <c r="P143" s="116">
        <f>O143*H143</f>
        <v>0</v>
      </c>
      <c r="Q143" s="116">
        <v>1.8280000000000001E-2</v>
      </c>
      <c r="R143" s="116">
        <f>Q143*H143</f>
        <v>0.45700000000000002</v>
      </c>
      <c r="S143" s="116">
        <v>0</v>
      </c>
      <c r="T143" s="117">
        <f>S143*H143</f>
        <v>0</v>
      </c>
      <c r="AR143" s="118" t="s">
        <v>85</v>
      </c>
      <c r="AT143" s="118" t="s">
        <v>125</v>
      </c>
      <c r="AU143" s="118" t="s">
        <v>81</v>
      </c>
      <c r="AY143" s="16" t="s">
        <v>124</v>
      </c>
      <c r="BE143" s="119">
        <f>IF(N143="základní",J143,0)</f>
        <v>0</v>
      </c>
      <c r="BF143" s="119">
        <f>IF(N143="snížená",J143,0)</f>
        <v>0</v>
      </c>
      <c r="BG143" s="119">
        <f>IF(N143="zákl. přenesená",J143,0)</f>
        <v>0</v>
      </c>
      <c r="BH143" s="119">
        <f>IF(N143="sníž. přenesená",J143,0)</f>
        <v>0</v>
      </c>
      <c r="BI143" s="119">
        <f>IF(N143="nulová",J143,0)</f>
        <v>0</v>
      </c>
      <c r="BJ143" s="16" t="s">
        <v>19</v>
      </c>
      <c r="BK143" s="119">
        <f>ROUND(I143*H143,2)</f>
        <v>0</v>
      </c>
      <c r="BL143" s="16" t="s">
        <v>85</v>
      </c>
      <c r="BM143" s="118" t="s">
        <v>177</v>
      </c>
    </row>
    <row r="144" spans="2:65" s="12" customFormat="1" ht="39.6">
      <c r="B144" s="120"/>
      <c r="C144" s="153"/>
      <c r="D144" s="222"/>
      <c r="E144" s="231">
        <v>3</v>
      </c>
      <c r="F144" s="237" t="s">
        <v>467</v>
      </c>
      <c r="G144" s="233" t="s">
        <v>129</v>
      </c>
      <c r="H144" s="234">
        <v>64</v>
      </c>
      <c r="I144" s="240"/>
      <c r="J144" s="261">
        <f t="shared" si="1"/>
        <v>0</v>
      </c>
      <c r="L144" s="120"/>
      <c r="M144" s="155"/>
      <c r="T144" s="122"/>
      <c r="AT144" s="121" t="s">
        <v>128</v>
      </c>
      <c r="AU144" s="121" t="s">
        <v>81</v>
      </c>
      <c r="AV144" s="12" t="s">
        <v>19</v>
      </c>
      <c r="AW144" s="12" t="s">
        <v>31</v>
      </c>
      <c r="AX144" s="12" t="s">
        <v>75</v>
      </c>
      <c r="AY144" s="121" t="s">
        <v>124</v>
      </c>
    </row>
    <row r="145" spans="2:65" s="13" customFormat="1" ht="13.2">
      <c r="B145" s="123"/>
      <c r="C145" s="148"/>
      <c r="D145" s="222"/>
      <c r="E145" s="231">
        <v>4</v>
      </c>
      <c r="F145" s="237" t="s">
        <v>468</v>
      </c>
      <c r="G145" s="233" t="s">
        <v>129</v>
      </c>
      <c r="H145" s="234">
        <v>15</v>
      </c>
      <c r="I145" s="240"/>
      <c r="J145" s="261">
        <f t="shared" si="1"/>
        <v>0</v>
      </c>
      <c r="L145" s="123"/>
      <c r="M145" s="152"/>
      <c r="T145" s="125"/>
      <c r="AT145" s="124" t="s">
        <v>128</v>
      </c>
      <c r="AU145" s="124" t="s">
        <v>81</v>
      </c>
      <c r="AV145" s="13" t="s">
        <v>81</v>
      </c>
      <c r="AW145" s="13" t="s">
        <v>31</v>
      </c>
      <c r="AX145" s="13" t="s">
        <v>19</v>
      </c>
      <c r="AY145" s="124" t="s">
        <v>124</v>
      </c>
    </row>
    <row r="146" spans="2:65" s="1" customFormat="1" ht="13.2">
      <c r="B146" s="31"/>
      <c r="C146" s="151"/>
      <c r="D146" s="222"/>
      <c r="E146" s="231">
        <v>5</v>
      </c>
      <c r="F146" s="237" t="s">
        <v>469</v>
      </c>
      <c r="G146" s="233" t="s">
        <v>129</v>
      </c>
      <c r="H146" s="234">
        <v>9</v>
      </c>
      <c r="I146" s="240"/>
      <c r="J146" s="261">
        <f t="shared" si="1"/>
        <v>0</v>
      </c>
      <c r="K146" s="149"/>
      <c r="L146" s="31"/>
      <c r="M146" s="150" t="s">
        <v>1</v>
      </c>
      <c r="N146" s="115" t="s">
        <v>40</v>
      </c>
      <c r="P146" s="116">
        <f>O146*H146</f>
        <v>0</v>
      </c>
      <c r="Q146" s="116">
        <v>1.875E-4</v>
      </c>
      <c r="R146" s="116">
        <f>Q146*H146</f>
        <v>1.6875E-3</v>
      </c>
      <c r="S146" s="116">
        <v>0</v>
      </c>
      <c r="T146" s="117">
        <f>S146*H146</f>
        <v>0</v>
      </c>
      <c r="AR146" s="118" t="s">
        <v>85</v>
      </c>
      <c r="AT146" s="118" t="s">
        <v>125</v>
      </c>
      <c r="AU146" s="118" t="s">
        <v>81</v>
      </c>
      <c r="AY146" s="16" t="s">
        <v>124</v>
      </c>
      <c r="BE146" s="119">
        <f>IF(N146="základní",J146,0)</f>
        <v>0</v>
      </c>
      <c r="BF146" s="119">
        <f>IF(N146="snížená",J146,0)</f>
        <v>0</v>
      </c>
      <c r="BG146" s="119">
        <f>IF(N146="zákl. přenesená",J146,0)</f>
        <v>0</v>
      </c>
      <c r="BH146" s="119">
        <f>IF(N146="sníž. přenesená",J146,0)</f>
        <v>0</v>
      </c>
      <c r="BI146" s="119">
        <f>IF(N146="nulová",J146,0)</f>
        <v>0</v>
      </c>
      <c r="BJ146" s="16" t="s">
        <v>19</v>
      </c>
      <c r="BK146" s="119">
        <f>ROUND(I146*H146,2)</f>
        <v>0</v>
      </c>
      <c r="BL146" s="16" t="s">
        <v>85</v>
      </c>
      <c r="BM146" s="118" t="s">
        <v>178</v>
      </c>
    </row>
    <row r="147" spans="2:65" s="12" customFormat="1" ht="26.4">
      <c r="B147" s="120"/>
      <c r="C147" s="151"/>
      <c r="D147" s="222"/>
      <c r="E147" s="233">
        <v>6</v>
      </c>
      <c r="F147" s="237" t="s">
        <v>470</v>
      </c>
      <c r="G147" s="233" t="s">
        <v>198</v>
      </c>
      <c r="H147" s="234">
        <v>5</v>
      </c>
      <c r="I147" s="240"/>
      <c r="J147" s="261">
        <f t="shared" si="1"/>
        <v>0</v>
      </c>
      <c r="L147" s="120"/>
      <c r="M147" s="155"/>
      <c r="T147" s="122"/>
      <c r="AT147" s="121" t="s">
        <v>128</v>
      </c>
      <c r="AU147" s="121" t="s">
        <v>81</v>
      </c>
      <c r="AV147" s="12" t="s">
        <v>19</v>
      </c>
      <c r="AW147" s="12" t="s">
        <v>31</v>
      </c>
      <c r="AX147" s="12" t="s">
        <v>75</v>
      </c>
      <c r="AY147" s="121" t="s">
        <v>124</v>
      </c>
    </row>
    <row r="148" spans="2:65" s="13" customFormat="1" ht="13.2">
      <c r="B148" s="123"/>
      <c r="C148" s="151"/>
      <c r="D148" s="222"/>
      <c r="E148" s="233">
        <v>7</v>
      </c>
      <c r="F148" s="237" t="s">
        <v>471</v>
      </c>
      <c r="G148" s="233" t="s">
        <v>129</v>
      </c>
      <c r="H148" s="234">
        <v>20</v>
      </c>
      <c r="I148" s="240"/>
      <c r="J148" s="261">
        <f t="shared" si="1"/>
        <v>0</v>
      </c>
      <c r="L148" s="123"/>
      <c r="M148" s="152"/>
      <c r="T148" s="125"/>
      <c r="AT148" s="124" t="s">
        <v>128</v>
      </c>
      <c r="AU148" s="124" t="s">
        <v>81</v>
      </c>
      <c r="AV148" s="13" t="s">
        <v>81</v>
      </c>
      <c r="AW148" s="13" t="s">
        <v>31</v>
      </c>
      <c r="AX148" s="13" t="s">
        <v>75</v>
      </c>
      <c r="AY148" s="124" t="s">
        <v>124</v>
      </c>
    </row>
    <row r="149" spans="2:65" s="12" customFormat="1" ht="13.2">
      <c r="B149" s="120"/>
      <c r="C149" s="151"/>
      <c r="D149" s="222"/>
      <c r="E149" s="233">
        <v>8</v>
      </c>
      <c r="F149" s="237" t="s">
        <v>472</v>
      </c>
      <c r="G149" s="233" t="s">
        <v>129</v>
      </c>
      <c r="H149" s="234">
        <v>9</v>
      </c>
      <c r="I149" s="240"/>
      <c r="J149" s="261">
        <f t="shared" si="1"/>
        <v>0</v>
      </c>
      <c r="L149" s="120"/>
      <c r="M149" s="155"/>
      <c r="T149" s="122"/>
      <c r="AT149" s="121" t="s">
        <v>128</v>
      </c>
      <c r="AU149" s="121" t="s">
        <v>81</v>
      </c>
      <c r="AV149" s="12" t="s">
        <v>19</v>
      </c>
      <c r="AW149" s="12" t="s">
        <v>31</v>
      </c>
      <c r="AX149" s="12" t="s">
        <v>75</v>
      </c>
      <c r="AY149" s="121" t="s">
        <v>124</v>
      </c>
    </row>
    <row r="150" spans="2:65" s="13" customFormat="1" ht="13.2">
      <c r="B150" s="123"/>
      <c r="C150" s="153"/>
      <c r="D150" s="223"/>
      <c r="E150" s="233">
        <v>9</v>
      </c>
      <c r="F150" s="237" t="s">
        <v>473</v>
      </c>
      <c r="G150" s="233" t="s">
        <v>129</v>
      </c>
      <c r="H150" s="234">
        <v>7</v>
      </c>
      <c r="I150" s="240"/>
      <c r="J150" s="261">
        <f t="shared" si="1"/>
        <v>0</v>
      </c>
      <c r="L150" s="123"/>
      <c r="M150" s="152"/>
      <c r="T150" s="125"/>
      <c r="AT150" s="124" t="s">
        <v>128</v>
      </c>
      <c r="AU150" s="124" t="s">
        <v>81</v>
      </c>
      <c r="AV150" s="13" t="s">
        <v>81</v>
      </c>
      <c r="AW150" s="13" t="s">
        <v>31</v>
      </c>
      <c r="AX150" s="13" t="s">
        <v>75</v>
      </c>
      <c r="AY150" s="124" t="s">
        <v>124</v>
      </c>
    </row>
    <row r="151" spans="2:65" s="14" customFormat="1" ht="26.4">
      <c r="B151" s="126"/>
      <c r="C151" s="156"/>
      <c r="D151" s="223"/>
      <c r="E151" s="233"/>
      <c r="F151" s="237" t="s">
        <v>474</v>
      </c>
      <c r="G151" s="233"/>
      <c r="H151" s="262"/>
      <c r="I151" s="240"/>
      <c r="J151" s="261"/>
      <c r="L151" s="126"/>
      <c r="M151" s="154"/>
      <c r="T151" s="128"/>
      <c r="AT151" s="127" t="s">
        <v>128</v>
      </c>
      <c r="AU151" s="127" t="s">
        <v>81</v>
      </c>
      <c r="AV151" s="14" t="s">
        <v>85</v>
      </c>
      <c r="AW151" s="14" t="s">
        <v>31</v>
      </c>
      <c r="AX151" s="14" t="s">
        <v>19</v>
      </c>
      <c r="AY151" s="127" t="s">
        <v>124</v>
      </c>
    </row>
    <row r="152" spans="2:65" s="1" customFormat="1" ht="13.2">
      <c r="B152" s="31"/>
      <c r="C152" s="148"/>
      <c r="D152" s="223"/>
      <c r="E152" s="233">
        <v>10</v>
      </c>
      <c r="F152" s="239" t="s">
        <v>475</v>
      </c>
      <c r="G152" s="233" t="s">
        <v>198</v>
      </c>
      <c r="H152" s="234">
        <v>1</v>
      </c>
      <c r="I152" s="240"/>
      <c r="J152" s="261">
        <f t="shared" si="1"/>
        <v>0</v>
      </c>
      <c r="K152" s="149"/>
      <c r="L152" s="31"/>
      <c r="M152" s="150" t="s">
        <v>1</v>
      </c>
      <c r="N152" s="115" t="s">
        <v>40</v>
      </c>
      <c r="P152" s="116">
        <f>O152*H152</f>
        <v>0</v>
      </c>
      <c r="Q152" s="116">
        <v>0.134154</v>
      </c>
      <c r="R152" s="116">
        <f>Q152*H152</f>
        <v>0.134154</v>
      </c>
      <c r="S152" s="116">
        <v>0</v>
      </c>
      <c r="T152" s="117">
        <f>S152*H152</f>
        <v>0</v>
      </c>
      <c r="AR152" s="118" t="s">
        <v>85</v>
      </c>
      <c r="AT152" s="118" t="s">
        <v>125</v>
      </c>
      <c r="AU152" s="118" t="s">
        <v>81</v>
      </c>
      <c r="AY152" s="16" t="s">
        <v>124</v>
      </c>
      <c r="BE152" s="119">
        <f>IF(N152="základní",J152,0)</f>
        <v>0</v>
      </c>
      <c r="BF152" s="119">
        <f>IF(N152="snížená",J152,0)</f>
        <v>0</v>
      </c>
      <c r="BG152" s="119">
        <f>IF(N152="zákl. přenesená",J152,0)</f>
        <v>0</v>
      </c>
      <c r="BH152" s="119">
        <f>IF(N152="sníž. přenesená",J152,0)</f>
        <v>0</v>
      </c>
      <c r="BI152" s="119">
        <f>IF(N152="nulová",J152,0)</f>
        <v>0</v>
      </c>
      <c r="BJ152" s="16" t="s">
        <v>19</v>
      </c>
      <c r="BK152" s="119">
        <f>ROUND(I152*H152,2)</f>
        <v>0</v>
      </c>
      <c r="BL152" s="16" t="s">
        <v>85</v>
      </c>
      <c r="BM152" s="118" t="s">
        <v>179</v>
      </c>
    </row>
    <row r="153" spans="2:65" s="13" customFormat="1" ht="13.2">
      <c r="B153" s="123"/>
      <c r="C153" s="157"/>
      <c r="D153" s="223"/>
      <c r="E153" s="233">
        <v>11</v>
      </c>
      <c r="F153" s="239" t="s">
        <v>476</v>
      </c>
      <c r="G153" s="233" t="s">
        <v>198</v>
      </c>
      <c r="H153" s="234">
        <v>2</v>
      </c>
      <c r="I153" s="240"/>
      <c r="J153" s="261">
        <f t="shared" si="1"/>
        <v>0</v>
      </c>
      <c r="L153" s="123"/>
      <c r="M153" s="152"/>
      <c r="T153" s="125"/>
      <c r="AT153" s="124" t="s">
        <v>128</v>
      </c>
      <c r="AU153" s="124" t="s">
        <v>81</v>
      </c>
      <c r="AV153" s="13" t="s">
        <v>81</v>
      </c>
      <c r="AW153" s="13" t="s">
        <v>31</v>
      </c>
      <c r="AX153" s="13" t="s">
        <v>19</v>
      </c>
      <c r="AY153" s="124" t="s">
        <v>124</v>
      </c>
    </row>
    <row r="154" spans="2:65" s="1" customFormat="1" ht="13.2">
      <c r="B154" s="31"/>
      <c r="C154" s="151"/>
      <c r="D154" s="223"/>
      <c r="E154" s="233">
        <v>12</v>
      </c>
      <c r="F154" s="239" t="s">
        <v>477</v>
      </c>
      <c r="G154" s="233" t="s">
        <v>198</v>
      </c>
      <c r="H154" s="234">
        <v>6</v>
      </c>
      <c r="I154" s="240"/>
      <c r="J154" s="261">
        <f t="shared" si="1"/>
        <v>0</v>
      </c>
      <c r="K154" s="149"/>
      <c r="L154" s="31"/>
      <c r="M154" s="150" t="s">
        <v>1</v>
      </c>
      <c r="N154" s="115" t="s">
        <v>40</v>
      </c>
      <c r="P154" s="116">
        <f>O154*H154</f>
        <v>0</v>
      </c>
      <c r="Q154" s="116">
        <v>1.3760000000000001E-4</v>
      </c>
      <c r="R154" s="116">
        <f>Q154*H154</f>
        <v>8.2560000000000012E-4</v>
      </c>
      <c r="S154" s="116">
        <v>0</v>
      </c>
      <c r="T154" s="117">
        <f>S154*H154</f>
        <v>0</v>
      </c>
      <c r="AR154" s="118" t="s">
        <v>85</v>
      </c>
      <c r="AT154" s="118" t="s">
        <v>125</v>
      </c>
      <c r="AU154" s="118" t="s">
        <v>81</v>
      </c>
      <c r="AY154" s="16" t="s">
        <v>124</v>
      </c>
      <c r="BE154" s="119">
        <f>IF(N154="základní",J154,0)</f>
        <v>0</v>
      </c>
      <c r="BF154" s="119">
        <f>IF(N154="snížená",J154,0)</f>
        <v>0</v>
      </c>
      <c r="BG154" s="119">
        <f>IF(N154="zákl. přenesená",J154,0)</f>
        <v>0</v>
      </c>
      <c r="BH154" s="119">
        <f>IF(N154="sníž. přenesená",J154,0)</f>
        <v>0</v>
      </c>
      <c r="BI154" s="119">
        <f>IF(N154="nulová",J154,0)</f>
        <v>0</v>
      </c>
      <c r="BJ154" s="16" t="s">
        <v>19</v>
      </c>
      <c r="BK154" s="119">
        <f>ROUND(I154*H154,2)</f>
        <v>0</v>
      </c>
      <c r="BL154" s="16" t="s">
        <v>85</v>
      </c>
      <c r="BM154" s="118" t="s">
        <v>180</v>
      </c>
    </row>
    <row r="155" spans="2:65" s="12" customFormat="1" ht="52.8">
      <c r="B155" s="120"/>
      <c r="C155" s="151"/>
      <c r="D155" s="223"/>
      <c r="E155" s="233">
        <v>13</v>
      </c>
      <c r="F155" s="237" t="s">
        <v>478</v>
      </c>
      <c r="G155" s="233"/>
      <c r="H155" s="262"/>
      <c r="I155" s="240"/>
      <c r="J155" s="261"/>
      <c r="L155" s="120"/>
      <c r="M155" s="155"/>
      <c r="T155" s="122"/>
      <c r="AT155" s="121" t="s">
        <v>128</v>
      </c>
      <c r="AU155" s="121" t="s">
        <v>81</v>
      </c>
      <c r="AV155" s="12" t="s">
        <v>19</v>
      </c>
      <c r="AW155" s="12" t="s">
        <v>31</v>
      </c>
      <c r="AX155" s="12" t="s">
        <v>75</v>
      </c>
      <c r="AY155" s="121" t="s">
        <v>124</v>
      </c>
    </row>
    <row r="156" spans="2:65" s="13" customFormat="1" ht="26.4">
      <c r="B156" s="123"/>
      <c r="C156" s="153"/>
      <c r="D156" s="223"/>
      <c r="E156" s="231">
        <v>14</v>
      </c>
      <c r="F156" s="232" t="s">
        <v>479</v>
      </c>
      <c r="G156" s="233" t="s">
        <v>198</v>
      </c>
      <c r="H156" s="234">
        <v>1</v>
      </c>
      <c r="I156" s="235"/>
      <c r="J156" s="236">
        <f t="shared" si="1"/>
        <v>0</v>
      </c>
      <c r="L156" s="123"/>
      <c r="M156" s="152"/>
      <c r="T156" s="125"/>
      <c r="AT156" s="124" t="s">
        <v>128</v>
      </c>
      <c r="AU156" s="124" t="s">
        <v>81</v>
      </c>
      <c r="AV156" s="13" t="s">
        <v>81</v>
      </c>
      <c r="AW156" s="13" t="s">
        <v>31</v>
      </c>
      <c r="AX156" s="13" t="s">
        <v>19</v>
      </c>
      <c r="AY156" s="124" t="s">
        <v>124</v>
      </c>
    </row>
    <row r="157" spans="2:65" s="11" customFormat="1" ht="26.4">
      <c r="B157" s="108"/>
      <c r="C157" s="148"/>
      <c r="D157" s="223"/>
      <c r="E157" s="231">
        <v>15</v>
      </c>
      <c r="F157" s="232" t="s">
        <v>480</v>
      </c>
      <c r="G157" s="233" t="s">
        <v>198</v>
      </c>
      <c r="H157" s="234">
        <v>1</v>
      </c>
      <c r="I157" s="235"/>
      <c r="J157" s="236">
        <f>H157*I157</f>
        <v>0</v>
      </c>
      <c r="L157" s="108"/>
      <c r="M157" s="158"/>
      <c r="P157" s="110">
        <f>SUM(P158:P206)</f>
        <v>0</v>
      </c>
      <c r="R157" s="110">
        <f>SUM(R158:R206)</f>
        <v>1.8979700000000002</v>
      </c>
      <c r="T157" s="111">
        <f>SUM(T158:T206)</f>
        <v>0</v>
      </c>
      <c r="AR157" s="109" t="s">
        <v>19</v>
      </c>
      <c r="AT157" s="112" t="s">
        <v>74</v>
      </c>
      <c r="AU157" s="112" t="s">
        <v>19</v>
      </c>
      <c r="AY157" s="109" t="s">
        <v>124</v>
      </c>
      <c r="BK157" s="113">
        <f>SUM(BK158:BK206)</f>
        <v>0</v>
      </c>
    </row>
    <row r="158" spans="2:65" s="1" customFormat="1" ht="13.2">
      <c r="B158" s="31"/>
      <c r="C158" s="157"/>
      <c r="D158" s="223"/>
      <c r="E158" s="233">
        <v>16</v>
      </c>
      <c r="F158" s="239" t="s">
        <v>481</v>
      </c>
      <c r="G158" s="233" t="s">
        <v>129</v>
      </c>
      <c r="H158" s="234">
        <f>H144+H145+H146</f>
        <v>88</v>
      </c>
      <c r="I158" s="240"/>
      <c r="J158" s="261">
        <f t="shared" si="1"/>
        <v>0</v>
      </c>
      <c r="K158" s="149"/>
      <c r="L158" s="31"/>
      <c r="M158" s="150" t="s">
        <v>1</v>
      </c>
      <c r="N158" s="115" t="s">
        <v>40</v>
      </c>
      <c r="P158" s="116">
        <f>O158*H158</f>
        <v>0</v>
      </c>
      <c r="Q158" s="116">
        <v>0</v>
      </c>
      <c r="R158" s="116">
        <f>Q158*H158</f>
        <v>0</v>
      </c>
      <c r="S158" s="116">
        <v>0</v>
      </c>
      <c r="T158" s="117">
        <f>S158*H158</f>
        <v>0</v>
      </c>
      <c r="AR158" s="118" t="s">
        <v>85</v>
      </c>
      <c r="AT158" s="118" t="s">
        <v>125</v>
      </c>
      <c r="AU158" s="118" t="s">
        <v>81</v>
      </c>
      <c r="AY158" s="16" t="s">
        <v>124</v>
      </c>
      <c r="BE158" s="119">
        <f>IF(N158="základní",J158,0)</f>
        <v>0</v>
      </c>
      <c r="BF158" s="119">
        <f>IF(N158="snížená",J158,0)</f>
        <v>0</v>
      </c>
      <c r="BG158" s="119">
        <f>IF(N158="zákl. přenesená",J158,0)</f>
        <v>0</v>
      </c>
      <c r="BH158" s="119">
        <f>IF(N158="sníž. přenesená",J158,0)</f>
        <v>0</v>
      </c>
      <c r="BI158" s="119">
        <f>IF(N158="nulová",J158,0)</f>
        <v>0</v>
      </c>
      <c r="BJ158" s="16" t="s">
        <v>19</v>
      </c>
      <c r="BK158" s="119">
        <f>ROUND(I158*H158,2)</f>
        <v>0</v>
      </c>
      <c r="BL158" s="16" t="s">
        <v>85</v>
      </c>
      <c r="BM158" s="118" t="s">
        <v>181</v>
      </c>
    </row>
    <row r="159" spans="2:65" s="12" customFormat="1" ht="13.2">
      <c r="B159" s="120"/>
      <c r="C159" s="151"/>
      <c r="D159" s="223"/>
      <c r="E159" s="233">
        <v>17</v>
      </c>
      <c r="F159" s="239" t="s">
        <v>482</v>
      </c>
      <c r="G159" s="233" t="s">
        <v>129</v>
      </c>
      <c r="H159" s="234">
        <f>H158</f>
        <v>88</v>
      </c>
      <c r="I159" s="240"/>
      <c r="J159" s="261">
        <f t="shared" si="1"/>
        <v>0</v>
      </c>
      <c r="L159" s="120"/>
      <c r="M159" s="155"/>
      <c r="T159" s="122"/>
      <c r="AT159" s="121" t="s">
        <v>128</v>
      </c>
      <c r="AU159" s="121" t="s">
        <v>81</v>
      </c>
      <c r="AV159" s="12" t="s">
        <v>19</v>
      </c>
      <c r="AW159" s="12" t="s">
        <v>31</v>
      </c>
      <c r="AX159" s="12" t="s">
        <v>75</v>
      </c>
      <c r="AY159" s="121" t="s">
        <v>124</v>
      </c>
    </row>
    <row r="160" spans="2:65" s="12" customFormat="1" ht="13.2">
      <c r="B160" s="120"/>
      <c r="C160" s="151"/>
      <c r="D160" s="223"/>
      <c r="E160" s="233">
        <v>18</v>
      </c>
      <c r="F160" s="263" t="s">
        <v>483</v>
      </c>
      <c r="G160" s="233" t="s">
        <v>484</v>
      </c>
      <c r="H160" s="234">
        <v>1</v>
      </c>
      <c r="I160" s="240"/>
      <c r="J160" s="261">
        <f t="shared" si="1"/>
        <v>0</v>
      </c>
      <c r="L160" s="120"/>
      <c r="M160" s="155"/>
      <c r="T160" s="122"/>
      <c r="AT160" s="121" t="s">
        <v>128</v>
      </c>
      <c r="AU160" s="121" t="s">
        <v>81</v>
      </c>
      <c r="AV160" s="12" t="s">
        <v>19</v>
      </c>
      <c r="AW160" s="12" t="s">
        <v>31</v>
      </c>
      <c r="AX160" s="12" t="s">
        <v>75</v>
      </c>
      <c r="AY160" s="121" t="s">
        <v>124</v>
      </c>
    </row>
    <row r="161" spans="2:65" s="12" customFormat="1" ht="26.4">
      <c r="B161" s="120"/>
      <c r="C161" s="153"/>
      <c r="D161" s="223"/>
      <c r="E161" s="233">
        <v>19</v>
      </c>
      <c r="F161" s="237" t="s">
        <v>485</v>
      </c>
      <c r="G161" s="233" t="s">
        <v>484</v>
      </c>
      <c r="H161" s="234">
        <v>1</v>
      </c>
      <c r="I161" s="235"/>
      <c r="J161" s="261">
        <f t="shared" si="1"/>
        <v>0</v>
      </c>
      <c r="L161" s="120"/>
      <c r="M161" s="155"/>
      <c r="T161" s="122"/>
      <c r="AT161" s="121" t="s">
        <v>128</v>
      </c>
      <c r="AU161" s="121" t="s">
        <v>81</v>
      </c>
      <c r="AV161" s="12" t="s">
        <v>19</v>
      </c>
      <c r="AW161" s="12" t="s">
        <v>31</v>
      </c>
      <c r="AX161" s="12" t="s">
        <v>75</v>
      </c>
      <c r="AY161" s="121" t="s">
        <v>124</v>
      </c>
    </row>
    <row r="162" spans="2:65" s="13" customFormat="1" ht="13.2">
      <c r="B162" s="123"/>
      <c r="C162" s="148"/>
      <c r="D162" s="223"/>
      <c r="E162" s="233">
        <v>20</v>
      </c>
      <c r="F162" s="237" t="s">
        <v>486</v>
      </c>
      <c r="G162" s="233" t="s">
        <v>484</v>
      </c>
      <c r="H162" s="234">
        <v>1</v>
      </c>
      <c r="I162" s="235"/>
      <c r="J162" s="261">
        <f t="shared" si="1"/>
        <v>0</v>
      </c>
      <c r="L162" s="123"/>
      <c r="M162" s="152"/>
      <c r="T162" s="125"/>
      <c r="AT162" s="124" t="s">
        <v>128</v>
      </c>
      <c r="AU162" s="124" t="s">
        <v>81</v>
      </c>
      <c r="AV162" s="13" t="s">
        <v>81</v>
      </c>
      <c r="AW162" s="13" t="s">
        <v>31</v>
      </c>
      <c r="AX162" s="13" t="s">
        <v>75</v>
      </c>
      <c r="AY162" s="124" t="s">
        <v>124</v>
      </c>
    </row>
    <row r="163" spans="2:65" s="14" customFormat="1" ht="13.2">
      <c r="B163" s="126"/>
      <c r="C163" s="157"/>
      <c r="D163" s="223"/>
      <c r="E163" s="233">
        <v>21</v>
      </c>
      <c r="F163" s="239" t="s">
        <v>461</v>
      </c>
      <c r="G163" s="233" t="s">
        <v>164</v>
      </c>
      <c r="H163" s="234">
        <v>1</v>
      </c>
      <c r="I163" s="240"/>
      <c r="J163" s="261">
        <f t="shared" si="1"/>
        <v>0</v>
      </c>
      <c r="L163" s="126"/>
      <c r="M163" s="154"/>
      <c r="T163" s="128"/>
      <c r="AT163" s="127" t="s">
        <v>128</v>
      </c>
      <c r="AU163" s="127" t="s">
        <v>81</v>
      </c>
      <c r="AV163" s="14" t="s">
        <v>85</v>
      </c>
      <c r="AW163" s="14" t="s">
        <v>31</v>
      </c>
      <c r="AX163" s="14" t="s">
        <v>19</v>
      </c>
      <c r="AY163" s="127" t="s">
        <v>124</v>
      </c>
    </row>
    <row r="164" spans="2:65" s="1" customFormat="1" ht="13.2">
      <c r="B164" s="31"/>
      <c r="C164" s="151"/>
      <c r="D164" s="222"/>
      <c r="E164" s="233">
        <v>22</v>
      </c>
      <c r="F164" s="239" t="s">
        <v>487</v>
      </c>
      <c r="G164" s="233" t="s">
        <v>193</v>
      </c>
      <c r="H164" s="234">
        <v>3</v>
      </c>
      <c r="I164" s="235"/>
      <c r="J164" s="261">
        <f>H164*I164*0.03</f>
        <v>0</v>
      </c>
      <c r="K164" s="149"/>
      <c r="L164" s="31"/>
      <c r="M164" s="150" t="s">
        <v>1</v>
      </c>
      <c r="N164" s="115" t="s">
        <v>40</v>
      </c>
      <c r="P164" s="116">
        <f>O164*H164</f>
        <v>0</v>
      </c>
      <c r="Q164" s="116">
        <v>0.19694999999999999</v>
      </c>
      <c r="R164" s="116">
        <f>Q164*H164</f>
        <v>0.59084999999999999</v>
      </c>
      <c r="S164" s="116">
        <v>0</v>
      </c>
      <c r="T164" s="117">
        <f>S164*H164</f>
        <v>0</v>
      </c>
      <c r="AR164" s="118" t="s">
        <v>85</v>
      </c>
      <c r="AT164" s="118" t="s">
        <v>125</v>
      </c>
      <c r="AU164" s="118" t="s">
        <v>81</v>
      </c>
      <c r="AY164" s="16" t="s">
        <v>124</v>
      </c>
      <c r="BE164" s="119">
        <f>IF(N164="základní",J164,0)</f>
        <v>0</v>
      </c>
      <c r="BF164" s="119">
        <f>IF(N164="snížená",J164,0)</f>
        <v>0</v>
      </c>
      <c r="BG164" s="119">
        <f>IF(N164="zákl. přenesená",J164,0)</f>
        <v>0</v>
      </c>
      <c r="BH164" s="119">
        <f>IF(N164="sníž. přenesená",J164,0)</f>
        <v>0</v>
      </c>
      <c r="BI164" s="119">
        <f>IF(N164="nulová",J164,0)</f>
        <v>0</v>
      </c>
      <c r="BJ164" s="16" t="s">
        <v>19</v>
      </c>
      <c r="BK164" s="119">
        <f>ROUND(I164*H164,2)</f>
        <v>0</v>
      </c>
      <c r="BL164" s="16" t="s">
        <v>85</v>
      </c>
      <c r="BM164" s="118" t="s">
        <v>182</v>
      </c>
    </row>
    <row r="165" spans="2:65" s="12" customFormat="1" ht="13.2">
      <c r="B165" s="120"/>
      <c r="C165" s="151"/>
      <c r="D165" s="222"/>
      <c r="E165" s="233"/>
      <c r="F165" s="239"/>
      <c r="G165" s="233"/>
      <c r="H165" s="234"/>
      <c r="I165" s="235"/>
      <c r="J165" s="261"/>
      <c r="L165" s="120"/>
      <c r="M165" s="155"/>
      <c r="T165" s="122"/>
      <c r="AT165" s="121" t="s">
        <v>128</v>
      </c>
      <c r="AU165" s="121" t="s">
        <v>81</v>
      </c>
      <c r="AV165" s="12" t="s">
        <v>19</v>
      </c>
      <c r="AW165" s="12" t="s">
        <v>31</v>
      </c>
      <c r="AX165" s="12" t="s">
        <v>75</v>
      </c>
      <c r="AY165" s="121" t="s">
        <v>124</v>
      </c>
    </row>
    <row r="166" spans="2:65" s="12" customFormat="1" ht="15.6">
      <c r="B166" s="120"/>
      <c r="C166" s="157"/>
      <c r="D166" s="222"/>
      <c r="E166" s="264"/>
      <c r="F166" s="265" t="s">
        <v>229</v>
      </c>
      <c r="G166" s="246"/>
      <c r="H166" s="266"/>
      <c r="I166" s="247"/>
      <c r="J166" s="271">
        <f>SUM(J142:J165)</f>
        <v>0</v>
      </c>
      <c r="L166" s="120"/>
      <c r="M166" s="155"/>
      <c r="T166" s="122"/>
      <c r="AT166" s="121" t="s">
        <v>128</v>
      </c>
      <c r="AU166" s="121" t="s">
        <v>81</v>
      </c>
      <c r="AV166" s="12" t="s">
        <v>19</v>
      </c>
      <c r="AW166" s="12" t="s">
        <v>31</v>
      </c>
      <c r="AX166" s="12" t="s">
        <v>75</v>
      </c>
      <c r="AY166" s="121" t="s">
        <v>124</v>
      </c>
    </row>
    <row r="167" spans="2:65" s="12" customFormat="1" ht="15.6">
      <c r="B167" s="120"/>
      <c r="C167" s="151"/>
      <c r="D167" s="222"/>
      <c r="E167" s="264"/>
      <c r="F167" s="267"/>
      <c r="G167" s="246"/>
      <c r="H167" s="266"/>
      <c r="I167" s="247"/>
      <c r="J167" s="246"/>
      <c r="L167" s="120"/>
      <c r="M167" s="155"/>
      <c r="T167" s="122"/>
      <c r="AT167" s="121" t="s">
        <v>128</v>
      </c>
      <c r="AU167" s="121" t="s">
        <v>81</v>
      </c>
      <c r="AV167" s="12" t="s">
        <v>19</v>
      </c>
      <c r="AW167" s="12" t="s">
        <v>31</v>
      </c>
      <c r="AX167" s="12" t="s">
        <v>75</v>
      </c>
      <c r="AY167" s="121" t="s">
        <v>124</v>
      </c>
    </row>
    <row r="168" spans="2:65" s="13" customFormat="1" ht="15.6">
      <c r="B168" s="123"/>
      <c r="C168" s="151"/>
      <c r="D168" s="222"/>
      <c r="E168" s="273"/>
      <c r="F168" s="268" t="s">
        <v>488</v>
      </c>
      <c r="G168" s="274"/>
      <c r="H168" s="275"/>
      <c r="I168" s="275"/>
      <c r="J168" s="276"/>
      <c r="L168" s="123"/>
      <c r="M168" s="152"/>
      <c r="T168" s="125"/>
      <c r="AT168" s="124" t="s">
        <v>128</v>
      </c>
      <c r="AU168" s="124" t="s">
        <v>81</v>
      </c>
      <c r="AV168" s="13" t="s">
        <v>81</v>
      </c>
      <c r="AW168" s="13" t="s">
        <v>31</v>
      </c>
      <c r="AX168" s="13" t="s">
        <v>75</v>
      </c>
      <c r="AY168" s="124" t="s">
        <v>124</v>
      </c>
    </row>
    <row r="169" spans="2:65" s="14" customFormat="1" ht="13.2">
      <c r="B169" s="126"/>
      <c r="C169" s="157"/>
      <c r="D169" s="222"/>
      <c r="E169" s="269"/>
      <c r="F169" s="277" t="s">
        <v>489</v>
      </c>
      <c r="G169" s="233"/>
      <c r="H169" s="233"/>
      <c r="I169" s="278"/>
      <c r="J169" s="236"/>
      <c r="L169" s="126"/>
      <c r="M169" s="154"/>
      <c r="T169" s="128"/>
      <c r="AT169" s="127" t="s">
        <v>128</v>
      </c>
      <c r="AU169" s="127" t="s">
        <v>81</v>
      </c>
      <c r="AV169" s="14" t="s">
        <v>85</v>
      </c>
      <c r="AW169" s="14" t="s">
        <v>31</v>
      </c>
      <c r="AX169" s="14" t="s">
        <v>19</v>
      </c>
      <c r="AY169" s="127" t="s">
        <v>124</v>
      </c>
    </row>
    <row r="170" spans="2:65" s="1" customFormat="1" ht="52.8">
      <c r="B170" s="31"/>
      <c r="C170" s="151"/>
      <c r="D170" s="222"/>
      <c r="E170" s="269">
        <v>1</v>
      </c>
      <c r="F170" s="270" t="s">
        <v>490</v>
      </c>
      <c r="G170" s="233" t="s">
        <v>198</v>
      </c>
      <c r="H170" s="234">
        <v>2</v>
      </c>
      <c r="I170" s="235"/>
      <c r="J170" s="236">
        <f t="shared" ref="J170:J175" si="2">I170*H170</f>
        <v>0</v>
      </c>
      <c r="K170" s="149"/>
      <c r="L170" s="31"/>
      <c r="M170" s="150" t="s">
        <v>1</v>
      </c>
      <c r="N170" s="115" t="s">
        <v>40</v>
      </c>
      <c r="P170" s="116">
        <f>O170*H170</f>
        <v>0</v>
      </c>
      <c r="Q170" s="116">
        <v>0.27994000000000002</v>
      </c>
      <c r="R170" s="116">
        <f>Q170*H170</f>
        <v>0.55988000000000004</v>
      </c>
      <c r="S170" s="116">
        <v>0</v>
      </c>
      <c r="T170" s="117">
        <f>S170*H170</f>
        <v>0</v>
      </c>
      <c r="AR170" s="118" t="s">
        <v>85</v>
      </c>
      <c r="AT170" s="118" t="s">
        <v>125</v>
      </c>
      <c r="AU170" s="118" t="s">
        <v>81</v>
      </c>
      <c r="AY170" s="16" t="s">
        <v>124</v>
      </c>
      <c r="BE170" s="119">
        <f>IF(N170="základní",J170,0)</f>
        <v>0</v>
      </c>
      <c r="BF170" s="119">
        <f>IF(N170="snížená",J170,0)</f>
        <v>0</v>
      </c>
      <c r="BG170" s="119">
        <f>IF(N170="zákl. přenesená",J170,0)</f>
        <v>0</v>
      </c>
      <c r="BH170" s="119">
        <f>IF(N170="sníž. přenesená",J170,0)</f>
        <v>0</v>
      </c>
      <c r="BI170" s="119">
        <f>IF(N170="nulová",J170,0)</f>
        <v>0</v>
      </c>
      <c r="BJ170" s="16" t="s">
        <v>19</v>
      </c>
      <c r="BK170" s="119">
        <f>ROUND(I170*H170,2)</f>
        <v>0</v>
      </c>
      <c r="BL170" s="16" t="s">
        <v>85</v>
      </c>
      <c r="BM170" s="118" t="s">
        <v>183</v>
      </c>
    </row>
    <row r="171" spans="2:65" s="12" customFormat="1" ht="52.8">
      <c r="B171" s="120"/>
      <c r="C171" s="151"/>
      <c r="D171" s="222"/>
      <c r="E171" s="269">
        <v>2</v>
      </c>
      <c r="F171" s="270" t="s">
        <v>491</v>
      </c>
      <c r="G171" s="233" t="s">
        <v>198</v>
      </c>
      <c r="H171" s="234">
        <v>2</v>
      </c>
      <c r="I171" s="235"/>
      <c r="J171" s="236">
        <f t="shared" si="2"/>
        <v>0</v>
      </c>
      <c r="L171" s="120"/>
      <c r="M171" s="155"/>
      <c r="T171" s="122"/>
      <c r="AT171" s="121" t="s">
        <v>128</v>
      </c>
      <c r="AU171" s="121" t="s">
        <v>81</v>
      </c>
      <c r="AV171" s="12" t="s">
        <v>19</v>
      </c>
      <c r="AW171" s="12" t="s">
        <v>31</v>
      </c>
      <c r="AX171" s="12" t="s">
        <v>75</v>
      </c>
      <c r="AY171" s="121" t="s">
        <v>124</v>
      </c>
    </row>
    <row r="172" spans="2:65" s="12" customFormat="1" ht="13.2">
      <c r="B172" s="120"/>
      <c r="C172" s="153"/>
      <c r="D172" s="222"/>
      <c r="E172" s="269">
        <v>3</v>
      </c>
      <c r="F172" s="243" t="s">
        <v>492</v>
      </c>
      <c r="G172" s="233" t="s">
        <v>198</v>
      </c>
      <c r="H172" s="234">
        <v>2</v>
      </c>
      <c r="I172" s="235"/>
      <c r="J172" s="236">
        <f t="shared" si="2"/>
        <v>0</v>
      </c>
      <c r="L172" s="120"/>
      <c r="M172" s="155"/>
      <c r="T172" s="122"/>
      <c r="AT172" s="121" t="s">
        <v>128</v>
      </c>
      <c r="AU172" s="121" t="s">
        <v>81</v>
      </c>
      <c r="AV172" s="12" t="s">
        <v>19</v>
      </c>
      <c r="AW172" s="12" t="s">
        <v>31</v>
      </c>
      <c r="AX172" s="12" t="s">
        <v>75</v>
      </c>
      <c r="AY172" s="121" t="s">
        <v>124</v>
      </c>
    </row>
    <row r="173" spans="2:65" s="12" customFormat="1" ht="13.2">
      <c r="B173" s="120"/>
      <c r="C173" s="148"/>
      <c r="D173" s="222"/>
      <c r="E173" s="269">
        <v>4</v>
      </c>
      <c r="F173" s="243" t="s">
        <v>493</v>
      </c>
      <c r="G173" s="233" t="s">
        <v>198</v>
      </c>
      <c r="H173" s="234">
        <v>2</v>
      </c>
      <c r="I173" s="235"/>
      <c r="J173" s="236">
        <f t="shared" si="2"/>
        <v>0</v>
      </c>
      <c r="L173" s="120"/>
      <c r="M173" s="155"/>
      <c r="T173" s="122"/>
      <c r="AT173" s="121" t="s">
        <v>128</v>
      </c>
      <c r="AU173" s="121" t="s">
        <v>81</v>
      </c>
      <c r="AV173" s="12" t="s">
        <v>19</v>
      </c>
      <c r="AW173" s="12" t="s">
        <v>31</v>
      </c>
      <c r="AX173" s="12" t="s">
        <v>75</v>
      </c>
      <c r="AY173" s="121" t="s">
        <v>124</v>
      </c>
    </row>
    <row r="174" spans="2:65" s="13" customFormat="1" ht="13.2">
      <c r="B174" s="123"/>
      <c r="C174" s="151"/>
      <c r="D174" s="222"/>
      <c r="E174" s="269">
        <v>5</v>
      </c>
      <c r="F174" s="243" t="s">
        <v>494</v>
      </c>
      <c r="G174" s="233" t="s">
        <v>198</v>
      </c>
      <c r="H174" s="234">
        <v>2</v>
      </c>
      <c r="I174" s="235"/>
      <c r="J174" s="236">
        <f t="shared" si="2"/>
        <v>0</v>
      </c>
      <c r="L174" s="123"/>
      <c r="M174" s="152"/>
      <c r="T174" s="125"/>
      <c r="AT174" s="124" t="s">
        <v>128</v>
      </c>
      <c r="AU174" s="124" t="s">
        <v>81</v>
      </c>
      <c r="AV174" s="13" t="s">
        <v>81</v>
      </c>
      <c r="AW174" s="13" t="s">
        <v>31</v>
      </c>
      <c r="AX174" s="13" t="s">
        <v>75</v>
      </c>
      <c r="AY174" s="124" t="s">
        <v>124</v>
      </c>
    </row>
    <row r="175" spans="2:65" s="14" customFormat="1" ht="13.2">
      <c r="B175" s="126"/>
      <c r="C175" s="153"/>
      <c r="D175" s="222"/>
      <c r="E175" s="269">
        <v>6</v>
      </c>
      <c r="F175" s="243" t="s">
        <v>495</v>
      </c>
      <c r="G175" s="233" t="s">
        <v>198</v>
      </c>
      <c r="H175" s="234">
        <v>2</v>
      </c>
      <c r="I175" s="235"/>
      <c r="J175" s="236">
        <f t="shared" si="2"/>
        <v>0</v>
      </c>
      <c r="L175" s="126"/>
      <c r="M175" s="154"/>
      <c r="T175" s="128"/>
      <c r="AT175" s="127" t="s">
        <v>128</v>
      </c>
      <c r="AU175" s="127" t="s">
        <v>81</v>
      </c>
      <c r="AV175" s="14" t="s">
        <v>85</v>
      </c>
      <c r="AW175" s="14" t="s">
        <v>31</v>
      </c>
      <c r="AX175" s="14" t="s">
        <v>19</v>
      </c>
      <c r="AY175" s="127" t="s">
        <v>124</v>
      </c>
    </row>
    <row r="176" spans="2:65" s="1" customFormat="1" ht="13.2">
      <c r="B176" s="31"/>
      <c r="C176" s="148"/>
      <c r="D176" s="222"/>
      <c r="E176" s="269"/>
      <c r="F176" s="277" t="s">
        <v>496</v>
      </c>
      <c r="G176" s="233"/>
      <c r="H176" s="234"/>
      <c r="I176" s="235"/>
      <c r="J176" s="236"/>
      <c r="K176" s="149"/>
      <c r="L176" s="31"/>
      <c r="M176" s="150" t="s">
        <v>1</v>
      </c>
      <c r="N176" s="115" t="s">
        <v>40</v>
      </c>
      <c r="P176" s="116">
        <f>O176*H176</f>
        <v>0</v>
      </c>
      <c r="Q176" s="116">
        <v>0</v>
      </c>
      <c r="R176" s="116">
        <f>Q176*H176</f>
        <v>0</v>
      </c>
      <c r="S176" s="116">
        <v>0</v>
      </c>
      <c r="T176" s="117">
        <f>S176*H176</f>
        <v>0</v>
      </c>
      <c r="AR176" s="118" t="s">
        <v>85</v>
      </c>
      <c r="AT176" s="118" t="s">
        <v>125</v>
      </c>
      <c r="AU176" s="118" t="s">
        <v>81</v>
      </c>
      <c r="AY176" s="16" t="s">
        <v>124</v>
      </c>
      <c r="BE176" s="119">
        <f>IF(N176="základní",J176,0)</f>
        <v>0</v>
      </c>
      <c r="BF176" s="119">
        <f>IF(N176="snížená",J176,0)</f>
        <v>0</v>
      </c>
      <c r="BG176" s="119">
        <f>IF(N176="zákl. přenesená",J176,0)</f>
        <v>0</v>
      </c>
      <c r="BH176" s="119">
        <f>IF(N176="sníž. přenesená",J176,0)</f>
        <v>0</v>
      </c>
      <c r="BI176" s="119">
        <f>IF(N176="nulová",J176,0)</f>
        <v>0</v>
      </c>
      <c r="BJ176" s="16" t="s">
        <v>19</v>
      </c>
      <c r="BK176" s="119">
        <f>ROUND(I176*H176,2)</f>
        <v>0</v>
      </c>
      <c r="BL176" s="16" t="s">
        <v>85</v>
      </c>
      <c r="BM176" s="118" t="s">
        <v>184</v>
      </c>
    </row>
    <row r="177" spans="2:65" s="12" customFormat="1" ht="26.4">
      <c r="B177" s="120"/>
      <c r="C177" s="151"/>
      <c r="D177" s="222"/>
      <c r="E177" s="269">
        <v>7</v>
      </c>
      <c r="F177" s="270" t="s">
        <v>497</v>
      </c>
      <c r="G177" s="233" t="s">
        <v>198</v>
      </c>
      <c r="H177" s="234">
        <v>2</v>
      </c>
      <c r="I177" s="235"/>
      <c r="J177" s="236">
        <f>I177*H177</f>
        <v>0</v>
      </c>
      <c r="L177" s="120"/>
      <c r="M177" s="155"/>
      <c r="T177" s="122"/>
      <c r="AT177" s="121" t="s">
        <v>128</v>
      </c>
      <c r="AU177" s="121" t="s">
        <v>81</v>
      </c>
      <c r="AV177" s="12" t="s">
        <v>19</v>
      </c>
      <c r="AW177" s="12" t="s">
        <v>31</v>
      </c>
      <c r="AX177" s="12" t="s">
        <v>75</v>
      </c>
      <c r="AY177" s="121" t="s">
        <v>124</v>
      </c>
    </row>
    <row r="178" spans="2:65" s="12" customFormat="1" ht="39.6">
      <c r="B178" s="120"/>
      <c r="C178" s="153"/>
      <c r="D178" s="222"/>
      <c r="E178" s="269"/>
      <c r="F178" s="270" t="s">
        <v>498</v>
      </c>
      <c r="G178" s="233" t="s">
        <v>198</v>
      </c>
      <c r="H178" s="234">
        <v>2</v>
      </c>
      <c r="I178" s="235"/>
      <c r="J178" s="236">
        <f>I178*H178</f>
        <v>0</v>
      </c>
      <c r="L178" s="120"/>
      <c r="M178" s="155"/>
      <c r="T178" s="122"/>
      <c r="AT178" s="121" t="s">
        <v>128</v>
      </c>
      <c r="AU178" s="121" t="s">
        <v>81</v>
      </c>
      <c r="AV178" s="12" t="s">
        <v>19</v>
      </c>
      <c r="AW178" s="12" t="s">
        <v>31</v>
      </c>
      <c r="AX178" s="12" t="s">
        <v>75</v>
      </c>
      <c r="AY178" s="121" t="s">
        <v>124</v>
      </c>
    </row>
    <row r="179" spans="2:65" s="13" customFormat="1" ht="13.2">
      <c r="B179" s="123"/>
      <c r="C179" s="148"/>
      <c r="D179" s="222"/>
      <c r="E179" s="269"/>
      <c r="F179" s="279" t="s">
        <v>499</v>
      </c>
      <c r="G179" s="233"/>
      <c r="H179" s="234"/>
      <c r="I179" s="235"/>
      <c r="J179" s="236"/>
      <c r="L179" s="123"/>
      <c r="M179" s="152"/>
      <c r="T179" s="125"/>
      <c r="AT179" s="124" t="s">
        <v>128</v>
      </c>
      <c r="AU179" s="124" t="s">
        <v>81</v>
      </c>
      <c r="AV179" s="13" t="s">
        <v>81</v>
      </c>
      <c r="AW179" s="13" t="s">
        <v>31</v>
      </c>
      <c r="AX179" s="13" t="s">
        <v>75</v>
      </c>
      <c r="AY179" s="124" t="s">
        <v>124</v>
      </c>
    </row>
    <row r="180" spans="2:65" s="14" customFormat="1" ht="39.6">
      <c r="B180" s="126"/>
      <c r="C180" s="151"/>
      <c r="D180" s="222"/>
      <c r="E180" s="269">
        <v>8</v>
      </c>
      <c r="F180" s="280" t="s">
        <v>500</v>
      </c>
      <c r="G180" s="233" t="s">
        <v>198</v>
      </c>
      <c r="H180" s="234">
        <v>2</v>
      </c>
      <c r="I180" s="235"/>
      <c r="J180" s="236">
        <f>I180*H180</f>
        <v>0</v>
      </c>
      <c r="L180" s="126"/>
      <c r="M180" s="154"/>
      <c r="T180" s="128"/>
      <c r="AT180" s="127" t="s">
        <v>128</v>
      </c>
      <c r="AU180" s="127" t="s">
        <v>81</v>
      </c>
      <c r="AV180" s="14" t="s">
        <v>85</v>
      </c>
      <c r="AW180" s="14" t="s">
        <v>31</v>
      </c>
      <c r="AX180" s="14" t="s">
        <v>19</v>
      </c>
      <c r="AY180" s="127" t="s">
        <v>124</v>
      </c>
    </row>
    <row r="181" spans="2:65" s="1" customFormat="1" ht="13.2">
      <c r="B181" s="31"/>
      <c r="C181" s="153"/>
      <c r="D181" s="222"/>
      <c r="E181" s="269">
        <v>9</v>
      </c>
      <c r="F181" s="243" t="s">
        <v>501</v>
      </c>
      <c r="G181" s="233" t="s">
        <v>198</v>
      </c>
      <c r="H181" s="234">
        <v>2</v>
      </c>
      <c r="I181" s="235"/>
      <c r="J181" s="236">
        <f>I181*H181</f>
        <v>0</v>
      </c>
      <c r="K181" s="149"/>
      <c r="L181" s="31"/>
      <c r="M181" s="150" t="s">
        <v>1</v>
      </c>
      <c r="N181" s="115" t="s">
        <v>40</v>
      </c>
      <c r="P181" s="116">
        <f>O181*H181</f>
        <v>0</v>
      </c>
      <c r="Q181" s="116">
        <v>0</v>
      </c>
      <c r="R181" s="116">
        <f>Q181*H181</f>
        <v>0</v>
      </c>
      <c r="S181" s="116">
        <v>0</v>
      </c>
      <c r="T181" s="117">
        <f>S181*H181</f>
        <v>0</v>
      </c>
      <c r="AR181" s="118" t="s">
        <v>85</v>
      </c>
      <c r="AT181" s="118" t="s">
        <v>125</v>
      </c>
      <c r="AU181" s="118" t="s">
        <v>81</v>
      </c>
      <c r="AY181" s="16" t="s">
        <v>124</v>
      </c>
      <c r="BE181" s="119">
        <f>IF(N181="základní",J181,0)</f>
        <v>0</v>
      </c>
      <c r="BF181" s="119">
        <f>IF(N181="snížená",J181,0)</f>
        <v>0</v>
      </c>
      <c r="BG181" s="119">
        <f>IF(N181="zákl. přenesená",J181,0)</f>
        <v>0</v>
      </c>
      <c r="BH181" s="119">
        <f>IF(N181="sníž. přenesená",J181,0)</f>
        <v>0</v>
      </c>
      <c r="BI181" s="119">
        <f>IF(N181="nulová",J181,0)</f>
        <v>0</v>
      </c>
      <c r="BJ181" s="16" t="s">
        <v>19</v>
      </c>
      <c r="BK181" s="119">
        <f>ROUND(I181*H181,2)</f>
        <v>0</v>
      </c>
      <c r="BL181" s="16" t="s">
        <v>85</v>
      </c>
      <c r="BM181" s="118" t="s">
        <v>185</v>
      </c>
    </row>
    <row r="182" spans="2:65" s="12" customFormat="1" ht="13.2">
      <c r="B182" s="120"/>
      <c r="C182" s="148"/>
      <c r="D182" s="222"/>
      <c r="E182" s="269">
        <v>10</v>
      </c>
      <c r="F182" s="243" t="s">
        <v>495</v>
      </c>
      <c r="G182" s="233" t="s">
        <v>198</v>
      </c>
      <c r="H182" s="234">
        <v>2</v>
      </c>
      <c r="I182" s="235"/>
      <c r="J182" s="236">
        <f>I182*H182</f>
        <v>0</v>
      </c>
      <c r="L182" s="120"/>
      <c r="M182" s="155"/>
      <c r="T182" s="122"/>
      <c r="AT182" s="121" t="s">
        <v>128</v>
      </c>
      <c r="AU182" s="121" t="s">
        <v>81</v>
      </c>
      <c r="AV182" s="12" t="s">
        <v>19</v>
      </c>
      <c r="AW182" s="12" t="s">
        <v>31</v>
      </c>
      <c r="AX182" s="12" t="s">
        <v>75</v>
      </c>
      <c r="AY182" s="121" t="s">
        <v>124</v>
      </c>
    </row>
    <row r="183" spans="2:65" s="12" customFormat="1" ht="13.2">
      <c r="B183" s="120"/>
      <c r="C183" s="151"/>
      <c r="D183" s="222"/>
      <c r="E183" s="269"/>
      <c r="F183" s="277" t="s">
        <v>502</v>
      </c>
      <c r="G183" s="233"/>
      <c r="H183" s="234"/>
      <c r="I183" s="235"/>
      <c r="J183" s="236"/>
      <c r="L183" s="120"/>
      <c r="M183" s="155"/>
      <c r="T183" s="122"/>
      <c r="AT183" s="121" t="s">
        <v>128</v>
      </c>
      <c r="AU183" s="121" t="s">
        <v>81</v>
      </c>
      <c r="AV183" s="12" t="s">
        <v>19</v>
      </c>
      <c r="AW183" s="12" t="s">
        <v>31</v>
      </c>
      <c r="AX183" s="12" t="s">
        <v>75</v>
      </c>
      <c r="AY183" s="121" t="s">
        <v>124</v>
      </c>
    </row>
    <row r="184" spans="2:65" s="13" customFormat="1" ht="39.6">
      <c r="B184" s="123"/>
      <c r="C184" s="148"/>
      <c r="D184" s="222"/>
      <c r="E184" s="269">
        <v>11</v>
      </c>
      <c r="F184" s="270" t="s">
        <v>503</v>
      </c>
      <c r="G184" s="233" t="s">
        <v>198</v>
      </c>
      <c r="H184" s="234">
        <v>2</v>
      </c>
      <c r="I184" s="235"/>
      <c r="J184" s="236">
        <f>I184*H184</f>
        <v>0</v>
      </c>
      <c r="L184" s="123"/>
      <c r="M184" s="152"/>
      <c r="T184" s="125"/>
      <c r="AT184" s="124" t="s">
        <v>128</v>
      </c>
      <c r="AU184" s="124" t="s">
        <v>81</v>
      </c>
      <c r="AV184" s="13" t="s">
        <v>81</v>
      </c>
      <c r="AW184" s="13" t="s">
        <v>31</v>
      </c>
      <c r="AX184" s="13" t="s">
        <v>75</v>
      </c>
      <c r="AY184" s="124" t="s">
        <v>124</v>
      </c>
    </row>
    <row r="185" spans="2:65" s="14" customFormat="1" ht="118.8">
      <c r="B185" s="126"/>
      <c r="C185" s="151"/>
      <c r="D185" s="222"/>
      <c r="E185" s="269">
        <v>12</v>
      </c>
      <c r="F185" s="270" t="s">
        <v>504</v>
      </c>
      <c r="G185" s="233" t="s">
        <v>198</v>
      </c>
      <c r="H185" s="234">
        <v>2</v>
      </c>
      <c r="I185" s="235"/>
      <c r="J185" s="236">
        <f>I185*H185</f>
        <v>0</v>
      </c>
      <c r="L185" s="126"/>
      <c r="M185" s="154"/>
      <c r="T185" s="128"/>
      <c r="AT185" s="127" t="s">
        <v>128</v>
      </c>
      <c r="AU185" s="127" t="s">
        <v>81</v>
      </c>
      <c r="AV185" s="14" t="s">
        <v>85</v>
      </c>
      <c r="AW185" s="14" t="s">
        <v>31</v>
      </c>
      <c r="AX185" s="14" t="s">
        <v>19</v>
      </c>
      <c r="AY185" s="127" t="s">
        <v>124</v>
      </c>
    </row>
    <row r="186" spans="2:65" s="1" customFormat="1" ht="26.4">
      <c r="B186" s="31"/>
      <c r="C186" s="153"/>
      <c r="D186" s="222"/>
      <c r="E186" s="269"/>
      <c r="F186" s="270" t="s">
        <v>505</v>
      </c>
      <c r="G186" s="233" t="s">
        <v>198</v>
      </c>
      <c r="H186" s="234">
        <v>2</v>
      </c>
      <c r="I186" s="235"/>
      <c r="J186" s="236">
        <f>I186*H186</f>
        <v>0</v>
      </c>
      <c r="K186" s="149"/>
      <c r="L186" s="31"/>
      <c r="M186" s="150" t="s">
        <v>1</v>
      </c>
      <c r="N186" s="115" t="s">
        <v>40</v>
      </c>
      <c r="P186" s="116">
        <f>O186*H186</f>
        <v>0</v>
      </c>
      <c r="Q186" s="116">
        <v>0.10362</v>
      </c>
      <c r="R186" s="116">
        <f>Q186*H186</f>
        <v>0.20724000000000001</v>
      </c>
      <c r="S186" s="116">
        <v>0</v>
      </c>
      <c r="T186" s="117">
        <f>S186*H186</f>
        <v>0</v>
      </c>
      <c r="AR186" s="118" t="s">
        <v>85</v>
      </c>
      <c r="AT186" s="118" t="s">
        <v>125</v>
      </c>
      <c r="AU186" s="118" t="s">
        <v>81</v>
      </c>
      <c r="AY186" s="16" t="s">
        <v>124</v>
      </c>
      <c r="BE186" s="119">
        <f>IF(N186="základní",J186,0)</f>
        <v>0</v>
      </c>
      <c r="BF186" s="119">
        <f>IF(N186="snížená",J186,0)</f>
        <v>0</v>
      </c>
      <c r="BG186" s="119">
        <f>IF(N186="zákl. přenesená",J186,0)</f>
        <v>0</v>
      </c>
      <c r="BH186" s="119">
        <f>IF(N186="sníž. přenesená",J186,0)</f>
        <v>0</v>
      </c>
      <c r="BI186" s="119">
        <f>IF(N186="nulová",J186,0)</f>
        <v>0</v>
      </c>
      <c r="BJ186" s="16" t="s">
        <v>19</v>
      </c>
      <c r="BK186" s="119">
        <f>ROUND(I186*H186,2)</f>
        <v>0</v>
      </c>
      <c r="BL186" s="16" t="s">
        <v>85</v>
      </c>
      <c r="BM186" s="118" t="s">
        <v>186</v>
      </c>
    </row>
    <row r="187" spans="2:65" s="12" customFormat="1" ht="79.2">
      <c r="B187" s="120"/>
      <c r="C187" s="148"/>
      <c r="D187" s="222"/>
      <c r="E187" s="269">
        <v>13</v>
      </c>
      <c r="F187" s="270" t="s">
        <v>506</v>
      </c>
      <c r="G187" s="233" t="s">
        <v>198</v>
      </c>
      <c r="H187" s="234">
        <v>2</v>
      </c>
      <c r="I187" s="235"/>
      <c r="J187" s="236">
        <f>I187*H187</f>
        <v>0</v>
      </c>
      <c r="L187" s="120"/>
      <c r="M187" s="155"/>
      <c r="T187" s="122"/>
      <c r="AT187" s="121" t="s">
        <v>128</v>
      </c>
      <c r="AU187" s="121" t="s">
        <v>81</v>
      </c>
      <c r="AV187" s="12" t="s">
        <v>19</v>
      </c>
      <c r="AW187" s="12" t="s">
        <v>31</v>
      </c>
      <c r="AX187" s="12" t="s">
        <v>75</v>
      </c>
      <c r="AY187" s="121" t="s">
        <v>124</v>
      </c>
    </row>
    <row r="188" spans="2:65" s="12" customFormat="1" ht="13.2">
      <c r="B188" s="120"/>
      <c r="C188" s="151"/>
      <c r="D188" s="222"/>
      <c r="E188" s="269">
        <v>14</v>
      </c>
      <c r="F188" s="243" t="s">
        <v>495</v>
      </c>
      <c r="G188" s="233" t="s">
        <v>198</v>
      </c>
      <c r="H188" s="234">
        <v>2</v>
      </c>
      <c r="I188" s="235"/>
      <c r="J188" s="236">
        <f>I188*H188</f>
        <v>0</v>
      </c>
      <c r="L188" s="120"/>
      <c r="M188" s="155"/>
      <c r="T188" s="122"/>
      <c r="AT188" s="121" t="s">
        <v>128</v>
      </c>
      <c r="AU188" s="121" t="s">
        <v>81</v>
      </c>
      <c r="AV188" s="12" t="s">
        <v>19</v>
      </c>
      <c r="AW188" s="12" t="s">
        <v>31</v>
      </c>
      <c r="AX188" s="12" t="s">
        <v>75</v>
      </c>
      <c r="AY188" s="121" t="s">
        <v>124</v>
      </c>
    </row>
    <row r="189" spans="2:65" s="12" customFormat="1" ht="13.2">
      <c r="B189" s="120"/>
      <c r="C189" s="153"/>
      <c r="D189" s="223"/>
      <c r="E189" s="269"/>
      <c r="F189" s="277" t="s">
        <v>507</v>
      </c>
      <c r="G189" s="233"/>
      <c r="H189" s="234"/>
      <c r="I189" s="235"/>
      <c r="J189" s="236"/>
      <c r="L189" s="120"/>
      <c r="M189" s="155"/>
      <c r="T189" s="122"/>
      <c r="AT189" s="121" t="s">
        <v>128</v>
      </c>
      <c r="AU189" s="121" t="s">
        <v>81</v>
      </c>
      <c r="AV189" s="12" t="s">
        <v>19</v>
      </c>
      <c r="AW189" s="12" t="s">
        <v>31</v>
      </c>
      <c r="AX189" s="12" t="s">
        <v>75</v>
      </c>
      <c r="AY189" s="121" t="s">
        <v>124</v>
      </c>
    </row>
    <row r="190" spans="2:65" s="13" customFormat="1" ht="52.8">
      <c r="B190" s="123"/>
      <c r="C190" s="148"/>
      <c r="D190" s="223"/>
      <c r="E190" s="269">
        <v>15</v>
      </c>
      <c r="F190" s="270" t="s">
        <v>508</v>
      </c>
      <c r="G190" s="233" t="s">
        <v>198</v>
      </c>
      <c r="H190" s="234">
        <v>1</v>
      </c>
      <c r="I190" s="235"/>
      <c r="J190" s="236">
        <f>I190*H190</f>
        <v>0</v>
      </c>
      <c r="L190" s="123"/>
      <c r="M190" s="152"/>
      <c r="T190" s="125"/>
      <c r="AT190" s="124" t="s">
        <v>128</v>
      </c>
      <c r="AU190" s="124" t="s">
        <v>81</v>
      </c>
      <c r="AV190" s="13" t="s">
        <v>81</v>
      </c>
      <c r="AW190" s="13" t="s">
        <v>31</v>
      </c>
      <c r="AX190" s="13" t="s">
        <v>75</v>
      </c>
      <c r="AY190" s="124" t="s">
        <v>124</v>
      </c>
    </row>
    <row r="191" spans="2:65" s="14" customFormat="1" ht="26.4">
      <c r="B191" s="126"/>
      <c r="C191" s="151"/>
      <c r="D191" s="223"/>
      <c r="E191" s="269">
        <v>16</v>
      </c>
      <c r="F191" s="270" t="s">
        <v>509</v>
      </c>
      <c r="G191" s="233"/>
      <c r="H191" s="234">
        <v>1</v>
      </c>
      <c r="I191" s="235"/>
      <c r="J191" s="236">
        <f>I191*H191</f>
        <v>0</v>
      </c>
      <c r="L191" s="126"/>
      <c r="M191" s="154"/>
      <c r="T191" s="128"/>
      <c r="AT191" s="127" t="s">
        <v>128</v>
      </c>
      <c r="AU191" s="127" t="s">
        <v>81</v>
      </c>
      <c r="AV191" s="14" t="s">
        <v>85</v>
      </c>
      <c r="AW191" s="14" t="s">
        <v>31</v>
      </c>
      <c r="AX191" s="14" t="s">
        <v>19</v>
      </c>
      <c r="AY191" s="127" t="s">
        <v>124</v>
      </c>
    </row>
    <row r="192" spans="2:65" s="1" customFormat="1" ht="79.2">
      <c r="B192" s="31"/>
      <c r="C192" s="153"/>
      <c r="D192" s="223"/>
      <c r="E192" s="269">
        <v>17</v>
      </c>
      <c r="F192" s="270" t="s">
        <v>510</v>
      </c>
      <c r="G192" s="233" t="s">
        <v>198</v>
      </c>
      <c r="H192" s="234">
        <v>2</v>
      </c>
      <c r="I192" s="235"/>
      <c r="J192" s="236">
        <f>I192*H192</f>
        <v>0</v>
      </c>
      <c r="K192" s="159"/>
      <c r="L192" s="160"/>
      <c r="M192" s="161" t="s">
        <v>1</v>
      </c>
      <c r="N192" s="162" t="s">
        <v>40</v>
      </c>
      <c r="P192" s="116">
        <f>O192*H192</f>
        <v>0</v>
      </c>
      <c r="Q192" s="116">
        <v>0.18</v>
      </c>
      <c r="R192" s="116">
        <f>Q192*H192</f>
        <v>0.36</v>
      </c>
      <c r="S192" s="116">
        <v>0</v>
      </c>
      <c r="T192" s="117">
        <f>S192*H192</f>
        <v>0</v>
      </c>
      <c r="AR192" s="118" t="s">
        <v>88</v>
      </c>
      <c r="AT192" s="118" t="s">
        <v>187</v>
      </c>
      <c r="AU192" s="118" t="s">
        <v>81</v>
      </c>
      <c r="AY192" s="16" t="s">
        <v>124</v>
      </c>
      <c r="BE192" s="119">
        <f>IF(N192="základní",J192,0)</f>
        <v>0</v>
      </c>
      <c r="BF192" s="119">
        <f>IF(N192="snížená",J192,0)</f>
        <v>0</v>
      </c>
      <c r="BG192" s="119">
        <f>IF(N192="zákl. přenesená",J192,0)</f>
        <v>0</v>
      </c>
      <c r="BH192" s="119">
        <f>IF(N192="sníž. přenesená",J192,0)</f>
        <v>0</v>
      </c>
      <c r="BI192" s="119">
        <f>IF(N192="nulová",J192,0)</f>
        <v>0</v>
      </c>
      <c r="BJ192" s="16" t="s">
        <v>19</v>
      </c>
      <c r="BK192" s="119">
        <f>ROUND(I192*H192,2)</f>
        <v>0</v>
      </c>
      <c r="BL192" s="16" t="s">
        <v>85</v>
      </c>
      <c r="BM192" s="118" t="s">
        <v>188</v>
      </c>
    </row>
    <row r="193" spans="2:65" s="12" customFormat="1" ht="13.2">
      <c r="B193" s="120"/>
      <c r="C193" s="148"/>
      <c r="D193" s="222"/>
      <c r="E193" s="269">
        <v>18</v>
      </c>
      <c r="F193" s="243" t="s">
        <v>495</v>
      </c>
      <c r="G193" s="233" t="s">
        <v>198</v>
      </c>
      <c r="H193" s="234">
        <v>2</v>
      </c>
      <c r="I193" s="235"/>
      <c r="J193" s="236">
        <f>I193*H193</f>
        <v>0</v>
      </c>
      <c r="L193" s="120"/>
      <c r="M193" s="155"/>
      <c r="T193" s="122"/>
      <c r="AT193" s="121" t="s">
        <v>128</v>
      </c>
      <c r="AU193" s="121" t="s">
        <v>81</v>
      </c>
      <c r="AV193" s="12" t="s">
        <v>19</v>
      </c>
      <c r="AW193" s="12" t="s">
        <v>31</v>
      </c>
      <c r="AX193" s="12" t="s">
        <v>75</v>
      </c>
      <c r="AY193" s="121" t="s">
        <v>124</v>
      </c>
    </row>
    <row r="194" spans="2:65" s="12" customFormat="1" ht="13.2">
      <c r="B194" s="120"/>
      <c r="C194" s="157"/>
      <c r="D194" s="222"/>
      <c r="E194" s="269"/>
      <c r="F194" s="277" t="s">
        <v>511</v>
      </c>
      <c r="G194" s="233"/>
      <c r="H194" s="234"/>
      <c r="I194" s="235"/>
      <c r="J194" s="236"/>
      <c r="L194" s="120"/>
      <c r="M194" s="155"/>
      <c r="T194" s="122"/>
      <c r="AT194" s="121" t="s">
        <v>128</v>
      </c>
      <c r="AU194" s="121" t="s">
        <v>81</v>
      </c>
      <c r="AV194" s="12" t="s">
        <v>19</v>
      </c>
      <c r="AW194" s="12" t="s">
        <v>31</v>
      </c>
      <c r="AX194" s="12" t="s">
        <v>75</v>
      </c>
      <c r="AY194" s="121" t="s">
        <v>124</v>
      </c>
    </row>
    <row r="195" spans="2:65" s="12" customFormat="1" ht="52.8">
      <c r="B195" s="120"/>
      <c r="C195" s="151"/>
      <c r="D195" s="222"/>
      <c r="E195" s="269">
        <v>19</v>
      </c>
      <c r="F195" s="270" t="s">
        <v>512</v>
      </c>
      <c r="G195" s="233" t="s">
        <v>198</v>
      </c>
      <c r="H195" s="234">
        <v>1</v>
      </c>
      <c r="I195" s="235"/>
      <c r="J195" s="236">
        <f>I195*H195</f>
        <v>0</v>
      </c>
      <c r="L195" s="120"/>
      <c r="M195" s="155"/>
      <c r="T195" s="122"/>
      <c r="AT195" s="121" t="s">
        <v>128</v>
      </c>
      <c r="AU195" s="121" t="s">
        <v>81</v>
      </c>
      <c r="AV195" s="12" t="s">
        <v>19</v>
      </c>
      <c r="AW195" s="12" t="s">
        <v>31</v>
      </c>
      <c r="AX195" s="12" t="s">
        <v>75</v>
      </c>
      <c r="AY195" s="121" t="s">
        <v>124</v>
      </c>
    </row>
    <row r="196" spans="2:65" s="13" customFormat="1" ht="26.4">
      <c r="B196" s="123"/>
      <c r="C196" s="151"/>
      <c r="D196" s="222"/>
      <c r="E196" s="269">
        <v>20</v>
      </c>
      <c r="F196" s="270" t="s">
        <v>513</v>
      </c>
      <c r="G196" s="233" t="s">
        <v>198</v>
      </c>
      <c r="H196" s="234">
        <v>1</v>
      </c>
      <c r="I196" s="235"/>
      <c r="J196" s="236">
        <f>I196*H196</f>
        <v>0</v>
      </c>
      <c r="L196" s="123"/>
      <c r="M196" s="152"/>
      <c r="T196" s="125"/>
      <c r="AT196" s="124" t="s">
        <v>128</v>
      </c>
      <c r="AU196" s="124" t="s">
        <v>81</v>
      </c>
      <c r="AV196" s="13" t="s">
        <v>81</v>
      </c>
      <c r="AW196" s="13" t="s">
        <v>31</v>
      </c>
      <c r="AX196" s="13" t="s">
        <v>75</v>
      </c>
      <c r="AY196" s="124" t="s">
        <v>124</v>
      </c>
    </row>
    <row r="197" spans="2:65" s="12" customFormat="1" ht="66">
      <c r="B197" s="120"/>
      <c r="C197" s="153"/>
      <c r="D197" s="222"/>
      <c r="E197" s="269">
        <v>21</v>
      </c>
      <c r="F197" s="270" t="s">
        <v>514</v>
      </c>
      <c r="G197" s="281" t="s">
        <v>198</v>
      </c>
      <c r="H197" s="234">
        <v>1</v>
      </c>
      <c r="I197" s="235"/>
      <c r="J197" s="236">
        <f>I197*H197</f>
        <v>0</v>
      </c>
      <c r="L197" s="120"/>
      <c r="M197" s="155"/>
      <c r="T197" s="122"/>
      <c r="AT197" s="121" t="s">
        <v>128</v>
      </c>
      <c r="AU197" s="121" t="s">
        <v>81</v>
      </c>
      <c r="AV197" s="12" t="s">
        <v>19</v>
      </c>
      <c r="AW197" s="12" t="s">
        <v>31</v>
      </c>
      <c r="AX197" s="12" t="s">
        <v>75</v>
      </c>
      <c r="AY197" s="121" t="s">
        <v>124</v>
      </c>
    </row>
    <row r="198" spans="2:65" s="14" customFormat="1" ht="13.2">
      <c r="B198" s="126"/>
      <c r="C198" s="148"/>
      <c r="D198" s="222"/>
      <c r="E198" s="269"/>
      <c r="F198" s="279" t="s">
        <v>515</v>
      </c>
      <c r="G198" s="233"/>
      <c r="H198" s="234"/>
      <c r="I198" s="235"/>
      <c r="J198" s="236"/>
      <c r="L198" s="126"/>
      <c r="M198" s="154"/>
      <c r="T198" s="128"/>
      <c r="AT198" s="127" t="s">
        <v>128</v>
      </c>
      <c r="AU198" s="127" t="s">
        <v>81</v>
      </c>
      <c r="AV198" s="14" t="s">
        <v>85</v>
      </c>
      <c r="AW198" s="14" t="s">
        <v>31</v>
      </c>
      <c r="AX198" s="14" t="s">
        <v>19</v>
      </c>
      <c r="AY198" s="127" t="s">
        <v>124</v>
      </c>
    </row>
    <row r="199" spans="2:65" s="13" customFormat="1" ht="13.2">
      <c r="B199" s="123"/>
      <c r="C199" s="157"/>
      <c r="D199" s="222"/>
      <c r="E199" s="269"/>
      <c r="F199" s="279" t="s">
        <v>516</v>
      </c>
      <c r="G199" s="233"/>
      <c r="H199" s="234"/>
      <c r="I199" s="235"/>
      <c r="J199" s="236"/>
      <c r="L199" s="123"/>
      <c r="M199" s="152"/>
      <c r="T199" s="125"/>
      <c r="AT199" s="124" t="s">
        <v>128</v>
      </c>
      <c r="AU199" s="124" t="s">
        <v>81</v>
      </c>
      <c r="AV199" s="13" t="s">
        <v>81</v>
      </c>
      <c r="AW199" s="13" t="s">
        <v>3</v>
      </c>
      <c r="AX199" s="13" t="s">
        <v>19</v>
      </c>
      <c r="AY199" s="124" t="s">
        <v>124</v>
      </c>
    </row>
    <row r="200" spans="2:65" s="1" customFormat="1" ht="13.2">
      <c r="B200" s="31"/>
      <c r="C200" s="151"/>
      <c r="D200" s="222"/>
      <c r="E200" s="269">
        <v>22</v>
      </c>
      <c r="F200" s="243" t="s">
        <v>495</v>
      </c>
      <c r="G200" s="233" t="s">
        <v>198</v>
      </c>
      <c r="H200" s="234">
        <v>1</v>
      </c>
      <c r="I200" s="235"/>
      <c r="J200" s="236">
        <f>I200*H200</f>
        <v>0</v>
      </c>
      <c r="K200" s="159"/>
      <c r="L200" s="160"/>
      <c r="M200" s="161" t="s">
        <v>1</v>
      </c>
      <c r="N200" s="162" t="s">
        <v>40</v>
      </c>
      <c r="P200" s="116">
        <f>O200*H200</f>
        <v>0</v>
      </c>
      <c r="Q200" s="116">
        <v>0.18</v>
      </c>
      <c r="R200" s="116">
        <f>Q200*H200</f>
        <v>0.18</v>
      </c>
      <c r="S200" s="116">
        <v>0</v>
      </c>
      <c r="T200" s="117">
        <f>S200*H200</f>
        <v>0</v>
      </c>
      <c r="AR200" s="118" t="s">
        <v>88</v>
      </c>
      <c r="AT200" s="118" t="s">
        <v>187</v>
      </c>
      <c r="AU200" s="118" t="s">
        <v>81</v>
      </c>
      <c r="AY200" s="16" t="s">
        <v>124</v>
      </c>
      <c r="BE200" s="119">
        <f>IF(N200="základní",J200,0)</f>
        <v>0</v>
      </c>
      <c r="BF200" s="119">
        <f>IF(N200="snížená",J200,0)</f>
        <v>0</v>
      </c>
      <c r="BG200" s="119">
        <f>IF(N200="zákl. přenesená",J200,0)</f>
        <v>0</v>
      </c>
      <c r="BH200" s="119">
        <f>IF(N200="sníž. přenesená",J200,0)</f>
        <v>0</v>
      </c>
      <c r="BI200" s="119">
        <f>IF(N200="nulová",J200,0)</f>
        <v>0</v>
      </c>
      <c r="BJ200" s="16" t="s">
        <v>19</v>
      </c>
      <c r="BK200" s="119">
        <f>ROUND(I200*H200,2)</f>
        <v>0</v>
      </c>
      <c r="BL200" s="16" t="s">
        <v>85</v>
      </c>
      <c r="BM200" s="118" t="s">
        <v>189</v>
      </c>
    </row>
    <row r="201" spans="2:65" s="12" customFormat="1" ht="13.2">
      <c r="B201" s="120"/>
      <c r="C201" s="151"/>
      <c r="D201" s="222"/>
      <c r="E201" s="269"/>
      <c r="F201" s="277" t="s">
        <v>517</v>
      </c>
      <c r="G201" s="233"/>
      <c r="H201" s="234"/>
      <c r="I201" s="235"/>
      <c r="J201" s="236"/>
      <c r="L201" s="120"/>
      <c r="M201" s="155"/>
      <c r="T201" s="122"/>
      <c r="AT201" s="121" t="s">
        <v>128</v>
      </c>
      <c r="AU201" s="121" t="s">
        <v>81</v>
      </c>
      <c r="AV201" s="12" t="s">
        <v>19</v>
      </c>
      <c r="AW201" s="12" t="s">
        <v>31</v>
      </c>
      <c r="AX201" s="12" t="s">
        <v>75</v>
      </c>
      <c r="AY201" s="121" t="s">
        <v>124</v>
      </c>
    </row>
    <row r="202" spans="2:65" s="12" customFormat="1" ht="39.6">
      <c r="B202" s="120"/>
      <c r="C202" s="157"/>
      <c r="D202" s="222"/>
      <c r="E202" s="269">
        <v>23</v>
      </c>
      <c r="F202" s="270" t="s">
        <v>518</v>
      </c>
      <c r="G202" s="233" t="s">
        <v>198</v>
      </c>
      <c r="H202" s="234">
        <v>1</v>
      </c>
      <c r="I202" s="235"/>
      <c r="J202" s="236">
        <f>I202*H202</f>
        <v>0</v>
      </c>
      <c r="L202" s="120"/>
      <c r="M202" s="155"/>
      <c r="T202" s="122"/>
      <c r="AT202" s="121" t="s">
        <v>128</v>
      </c>
      <c r="AU202" s="121" t="s">
        <v>81</v>
      </c>
      <c r="AV202" s="12" t="s">
        <v>19</v>
      </c>
      <c r="AW202" s="12" t="s">
        <v>31</v>
      </c>
      <c r="AX202" s="12" t="s">
        <v>75</v>
      </c>
      <c r="AY202" s="121" t="s">
        <v>124</v>
      </c>
    </row>
    <row r="203" spans="2:65" s="13" customFormat="1" ht="39.6">
      <c r="B203" s="123"/>
      <c r="C203" s="151"/>
      <c r="D203" s="222"/>
      <c r="E203" s="269">
        <v>24</v>
      </c>
      <c r="F203" s="270" t="s">
        <v>519</v>
      </c>
      <c r="G203" s="233" t="s">
        <v>198</v>
      </c>
      <c r="H203" s="234">
        <v>1</v>
      </c>
      <c r="I203" s="235"/>
      <c r="J203" s="236">
        <f>I203*H203</f>
        <v>0</v>
      </c>
      <c r="L203" s="123"/>
      <c r="M203" s="152"/>
      <c r="T203" s="125"/>
      <c r="AT203" s="124" t="s">
        <v>128</v>
      </c>
      <c r="AU203" s="124" t="s">
        <v>81</v>
      </c>
      <c r="AV203" s="13" t="s">
        <v>81</v>
      </c>
      <c r="AW203" s="13" t="s">
        <v>31</v>
      </c>
      <c r="AX203" s="13" t="s">
        <v>75</v>
      </c>
      <c r="AY203" s="124" t="s">
        <v>124</v>
      </c>
    </row>
    <row r="204" spans="2:65" s="12" customFormat="1" ht="26.4">
      <c r="B204" s="120"/>
      <c r="C204" s="151"/>
      <c r="D204" s="222"/>
      <c r="E204" s="269">
        <v>25</v>
      </c>
      <c r="F204" s="270" t="s">
        <v>520</v>
      </c>
      <c r="G204" s="233" t="s">
        <v>198</v>
      </c>
      <c r="H204" s="234">
        <v>1</v>
      </c>
      <c r="I204" s="235"/>
      <c r="J204" s="236">
        <f>I204*H204</f>
        <v>0</v>
      </c>
      <c r="L204" s="120"/>
      <c r="M204" s="155"/>
      <c r="T204" s="122"/>
      <c r="AT204" s="121" t="s">
        <v>128</v>
      </c>
      <c r="AU204" s="121" t="s">
        <v>81</v>
      </c>
      <c r="AV204" s="12" t="s">
        <v>19</v>
      </c>
      <c r="AW204" s="12" t="s">
        <v>31</v>
      </c>
      <c r="AX204" s="12" t="s">
        <v>75</v>
      </c>
      <c r="AY204" s="121" t="s">
        <v>124</v>
      </c>
    </row>
    <row r="205" spans="2:65" s="14" customFormat="1" ht="13.2">
      <c r="B205" s="126"/>
      <c r="C205" s="153"/>
      <c r="D205" s="222"/>
      <c r="E205" s="269"/>
      <c r="F205" s="279" t="s">
        <v>515</v>
      </c>
      <c r="G205" s="233"/>
      <c r="H205" s="234"/>
      <c r="I205" s="235"/>
      <c r="J205" s="236"/>
      <c r="L205" s="126"/>
      <c r="M205" s="154"/>
      <c r="T205" s="128"/>
      <c r="AT205" s="127" t="s">
        <v>128</v>
      </c>
      <c r="AU205" s="127" t="s">
        <v>81</v>
      </c>
      <c r="AV205" s="14" t="s">
        <v>85</v>
      </c>
      <c r="AW205" s="14" t="s">
        <v>31</v>
      </c>
      <c r="AX205" s="14" t="s">
        <v>19</v>
      </c>
      <c r="AY205" s="127" t="s">
        <v>124</v>
      </c>
    </row>
    <row r="206" spans="2:65" s="13" customFormat="1" ht="26.4">
      <c r="B206" s="123"/>
      <c r="C206" s="156"/>
      <c r="D206" s="222"/>
      <c r="E206" s="269">
        <v>26</v>
      </c>
      <c r="F206" s="270" t="s">
        <v>521</v>
      </c>
      <c r="G206" s="233" t="s">
        <v>198</v>
      </c>
      <c r="H206" s="234">
        <v>1</v>
      </c>
      <c r="I206" s="235"/>
      <c r="J206" s="236">
        <f>I206*H206</f>
        <v>0</v>
      </c>
      <c r="L206" s="123"/>
      <c r="M206" s="152"/>
      <c r="T206" s="125"/>
      <c r="AT206" s="124" t="s">
        <v>128</v>
      </c>
      <c r="AU206" s="124" t="s">
        <v>81</v>
      </c>
      <c r="AV206" s="13" t="s">
        <v>81</v>
      </c>
      <c r="AW206" s="13" t="s">
        <v>3</v>
      </c>
      <c r="AX206" s="13" t="s">
        <v>19</v>
      </c>
      <c r="AY206" s="124" t="s">
        <v>124</v>
      </c>
    </row>
    <row r="207" spans="2:65" s="11" customFormat="1" ht="13.2">
      <c r="B207" s="108"/>
      <c r="C207" s="148"/>
      <c r="D207" s="222"/>
      <c r="E207" s="269">
        <v>27</v>
      </c>
      <c r="F207" s="243" t="s">
        <v>495</v>
      </c>
      <c r="G207" s="233" t="s">
        <v>198</v>
      </c>
      <c r="H207" s="234">
        <v>1</v>
      </c>
      <c r="I207" s="235"/>
      <c r="J207" s="236">
        <f>I207*H207</f>
        <v>0</v>
      </c>
      <c r="L207" s="108"/>
      <c r="M207" s="158"/>
      <c r="P207" s="110">
        <f>SUM(P208:P229)</f>
        <v>0</v>
      </c>
      <c r="R207" s="110">
        <f>SUM(R208:R229)</f>
        <v>1.9560000000000001E-2</v>
      </c>
      <c r="T207" s="111">
        <f>SUM(T208:T229)</f>
        <v>0</v>
      </c>
      <c r="AR207" s="109" t="s">
        <v>19</v>
      </c>
      <c r="AT207" s="112" t="s">
        <v>74</v>
      </c>
      <c r="AU207" s="112" t="s">
        <v>19</v>
      </c>
      <c r="AY207" s="109" t="s">
        <v>124</v>
      </c>
      <c r="BK207" s="113">
        <f>SUM(BK208:BK229)</f>
        <v>0</v>
      </c>
    </row>
    <row r="208" spans="2:65" s="1" customFormat="1" ht="13.2">
      <c r="B208" s="31"/>
      <c r="C208" s="156"/>
      <c r="D208" s="222"/>
      <c r="E208" s="269">
        <v>28</v>
      </c>
      <c r="F208" s="243" t="s">
        <v>522</v>
      </c>
      <c r="G208" s="233" t="s">
        <v>198</v>
      </c>
      <c r="H208" s="234">
        <v>2</v>
      </c>
      <c r="I208" s="235"/>
      <c r="J208" s="236">
        <f>I208*H208</f>
        <v>0</v>
      </c>
      <c r="K208" s="149"/>
      <c r="L208" s="31"/>
      <c r="M208" s="150" t="s">
        <v>1</v>
      </c>
      <c r="N208" s="115" t="s">
        <v>40</v>
      </c>
      <c r="P208" s="116">
        <f>O208*H208</f>
        <v>0</v>
      </c>
      <c r="Q208" s="116">
        <v>4.8900000000000002E-3</v>
      </c>
      <c r="R208" s="116">
        <f>Q208*H208</f>
        <v>9.7800000000000005E-3</v>
      </c>
      <c r="S208" s="116">
        <v>0</v>
      </c>
      <c r="T208" s="117">
        <f>S208*H208</f>
        <v>0</v>
      </c>
      <c r="AR208" s="118" t="s">
        <v>85</v>
      </c>
      <c r="AT208" s="118" t="s">
        <v>125</v>
      </c>
      <c r="AU208" s="118" t="s">
        <v>81</v>
      </c>
      <c r="AY208" s="16" t="s">
        <v>124</v>
      </c>
      <c r="BE208" s="119">
        <f>IF(N208="základní",J208,0)</f>
        <v>0</v>
      </c>
      <c r="BF208" s="119">
        <f>IF(N208="snížená",J208,0)</f>
        <v>0</v>
      </c>
      <c r="BG208" s="119">
        <f>IF(N208="zákl. přenesená",J208,0)</f>
        <v>0</v>
      </c>
      <c r="BH208" s="119">
        <f>IF(N208="sníž. přenesená",J208,0)</f>
        <v>0</v>
      </c>
      <c r="BI208" s="119">
        <f>IF(N208="nulová",J208,0)</f>
        <v>0</v>
      </c>
      <c r="BJ208" s="16" t="s">
        <v>19</v>
      </c>
      <c r="BK208" s="119">
        <f>ROUND(I208*H208,2)</f>
        <v>0</v>
      </c>
      <c r="BL208" s="16" t="s">
        <v>85</v>
      </c>
      <c r="BM208" s="118" t="s">
        <v>190</v>
      </c>
    </row>
    <row r="209" spans="2:65" s="12" customFormat="1" ht="13.2">
      <c r="B209" s="120"/>
      <c r="C209" s="148"/>
      <c r="D209" s="222"/>
      <c r="E209" s="269">
        <v>29</v>
      </c>
      <c r="F209" s="243" t="s">
        <v>523</v>
      </c>
      <c r="G209" s="233" t="s">
        <v>198</v>
      </c>
      <c r="H209" s="234">
        <v>1</v>
      </c>
      <c r="I209" s="235"/>
      <c r="J209" s="236">
        <f>I209*H209</f>
        <v>0</v>
      </c>
      <c r="L209" s="120"/>
      <c r="M209" s="155"/>
      <c r="T209" s="122"/>
      <c r="AT209" s="121" t="s">
        <v>128</v>
      </c>
      <c r="AU209" s="121" t="s">
        <v>81</v>
      </c>
      <c r="AV209" s="12" t="s">
        <v>19</v>
      </c>
      <c r="AW209" s="12" t="s">
        <v>31</v>
      </c>
      <c r="AX209" s="12" t="s">
        <v>75</v>
      </c>
      <c r="AY209" s="121" t="s">
        <v>124</v>
      </c>
    </row>
    <row r="210" spans="2:65" s="13" customFormat="1" ht="13.2">
      <c r="B210" s="123"/>
      <c r="C210" s="151"/>
      <c r="D210" s="223"/>
      <c r="E210" s="269">
        <v>30</v>
      </c>
      <c r="F210" s="243" t="s">
        <v>524</v>
      </c>
      <c r="G210" s="233" t="s">
        <v>198</v>
      </c>
      <c r="H210" s="234">
        <v>3</v>
      </c>
      <c r="I210" s="235"/>
      <c r="J210" s="236">
        <f>I210*H210</f>
        <v>0</v>
      </c>
      <c r="L210" s="123"/>
      <c r="M210" s="152"/>
      <c r="T210" s="125"/>
      <c r="AT210" s="124" t="s">
        <v>128</v>
      </c>
      <c r="AU210" s="124" t="s">
        <v>81</v>
      </c>
      <c r="AV210" s="13" t="s">
        <v>81</v>
      </c>
      <c r="AW210" s="13" t="s">
        <v>31</v>
      </c>
      <c r="AX210" s="13" t="s">
        <v>75</v>
      </c>
      <c r="AY210" s="124" t="s">
        <v>124</v>
      </c>
    </row>
    <row r="211" spans="2:65" s="13" customFormat="1" ht="13.2">
      <c r="B211" s="123"/>
      <c r="C211" s="151"/>
      <c r="D211" s="222"/>
      <c r="E211" s="238">
        <v>31</v>
      </c>
      <c r="F211" s="243" t="s">
        <v>525</v>
      </c>
      <c r="G211" s="282" t="s">
        <v>193</v>
      </c>
      <c r="H211" s="283">
        <v>2</v>
      </c>
      <c r="I211" s="284"/>
      <c r="J211" s="261">
        <f>H211*I211/100</f>
        <v>0</v>
      </c>
      <c r="L211" s="123"/>
      <c r="M211" s="152"/>
      <c r="T211" s="125"/>
      <c r="AT211" s="124" t="s">
        <v>128</v>
      </c>
      <c r="AU211" s="124" t="s">
        <v>81</v>
      </c>
      <c r="AV211" s="13" t="s">
        <v>81</v>
      </c>
      <c r="AW211" s="13" t="s">
        <v>31</v>
      </c>
      <c r="AX211" s="13" t="s">
        <v>75</v>
      </c>
      <c r="AY211" s="124" t="s">
        <v>124</v>
      </c>
    </row>
    <row r="212" spans="2:65" s="13" customFormat="1" ht="13.2">
      <c r="B212" s="123"/>
      <c r="C212" s="153"/>
      <c r="D212" s="223"/>
      <c r="E212" s="238"/>
      <c r="F212" s="243"/>
      <c r="G212" s="282"/>
      <c r="H212" s="283"/>
      <c r="I212" s="284"/>
      <c r="J212" s="261"/>
      <c r="L212" s="123"/>
      <c r="M212" s="152"/>
      <c r="T212" s="125"/>
      <c r="AT212" s="124" t="s">
        <v>128</v>
      </c>
      <c r="AU212" s="124" t="s">
        <v>81</v>
      </c>
      <c r="AV212" s="13" t="s">
        <v>81</v>
      </c>
      <c r="AW212" s="13" t="s">
        <v>31</v>
      </c>
      <c r="AX212" s="13" t="s">
        <v>75</v>
      </c>
      <c r="AY212" s="124" t="s">
        <v>124</v>
      </c>
    </row>
    <row r="213" spans="2:65" s="13" customFormat="1" ht="15.6">
      <c r="B213" s="123"/>
      <c r="C213" s="148"/>
      <c r="D213" s="223"/>
      <c r="E213" s="238"/>
      <c r="F213" s="245"/>
      <c r="G213" s="282"/>
      <c r="H213" s="285"/>
      <c r="I213" s="241"/>
      <c r="J213" s="302"/>
      <c r="L213" s="123"/>
      <c r="M213" s="152"/>
      <c r="T213" s="125"/>
      <c r="AT213" s="124" t="s">
        <v>128</v>
      </c>
      <c r="AU213" s="124" t="s">
        <v>81</v>
      </c>
      <c r="AV213" s="13" t="s">
        <v>81</v>
      </c>
      <c r="AW213" s="13" t="s">
        <v>31</v>
      </c>
      <c r="AX213" s="13" t="s">
        <v>75</v>
      </c>
      <c r="AY213" s="124" t="s">
        <v>124</v>
      </c>
    </row>
    <row r="214" spans="2:65" s="13" customFormat="1" ht="15.6">
      <c r="B214" s="123"/>
      <c r="C214" s="151"/>
      <c r="D214" s="223"/>
      <c r="E214" s="286"/>
      <c r="F214" s="248" t="s">
        <v>526</v>
      </c>
      <c r="G214" s="287"/>
      <c r="H214" s="286"/>
      <c r="I214" s="288"/>
      <c r="J214" s="272">
        <f>SUM(J169:J213)</f>
        <v>0</v>
      </c>
      <c r="L214" s="123"/>
      <c r="M214" s="152"/>
      <c r="T214" s="125"/>
      <c r="AT214" s="124" t="s">
        <v>128</v>
      </c>
      <c r="AU214" s="124" t="s">
        <v>81</v>
      </c>
      <c r="AV214" s="13" t="s">
        <v>81</v>
      </c>
      <c r="AW214" s="13" t="s">
        <v>31</v>
      </c>
      <c r="AX214" s="13" t="s">
        <v>75</v>
      </c>
      <c r="AY214" s="124" t="s">
        <v>124</v>
      </c>
    </row>
    <row r="215" spans="2:65" s="13" customFormat="1" ht="11.4">
      <c r="B215" s="123"/>
      <c r="C215" s="151"/>
      <c r="D215" s="223"/>
      <c r="E215" s="289"/>
      <c r="F215" s="250"/>
      <c r="G215" s="290"/>
      <c r="H215" s="291"/>
      <c r="I215" s="292"/>
      <c r="J215" s="293"/>
      <c r="L215" s="123"/>
      <c r="M215" s="152"/>
      <c r="T215" s="125"/>
      <c r="AT215" s="124" t="s">
        <v>128</v>
      </c>
      <c r="AU215" s="124" t="s">
        <v>81</v>
      </c>
      <c r="AV215" s="13" t="s">
        <v>81</v>
      </c>
      <c r="AW215" s="13" t="s">
        <v>31</v>
      </c>
      <c r="AX215" s="13" t="s">
        <v>75</v>
      </c>
      <c r="AY215" s="124" t="s">
        <v>124</v>
      </c>
    </row>
    <row r="216" spans="2:65" s="14" customFormat="1" ht="15.6">
      <c r="B216" s="126"/>
      <c r="C216" s="153"/>
      <c r="D216" s="223"/>
      <c r="E216" s="229"/>
      <c r="F216" s="230" t="s">
        <v>268</v>
      </c>
      <c r="G216" s="227"/>
      <c r="H216" s="227"/>
      <c r="I216" s="228"/>
      <c r="J216" s="227"/>
      <c r="L216" s="126"/>
      <c r="M216" s="154"/>
      <c r="T216" s="128"/>
      <c r="AT216" s="127" t="s">
        <v>128</v>
      </c>
      <c r="AU216" s="127" t="s">
        <v>81</v>
      </c>
      <c r="AV216" s="14" t="s">
        <v>85</v>
      </c>
      <c r="AW216" s="14" t="s">
        <v>31</v>
      </c>
      <c r="AX216" s="14" t="s">
        <v>19</v>
      </c>
      <c r="AY216" s="127" t="s">
        <v>124</v>
      </c>
    </row>
    <row r="217" spans="2:65" s="1" customFormat="1" ht="26.4">
      <c r="B217" s="31"/>
      <c r="C217" s="148"/>
      <c r="D217" s="223"/>
      <c r="E217" s="231">
        <v>1</v>
      </c>
      <c r="F217" s="232" t="s">
        <v>527</v>
      </c>
      <c r="G217" s="233" t="s">
        <v>198</v>
      </c>
      <c r="H217" s="294">
        <v>2</v>
      </c>
      <c r="I217" s="235"/>
      <c r="J217" s="236">
        <f>H217*I217</f>
        <v>0</v>
      </c>
      <c r="K217" s="149"/>
      <c r="L217" s="31"/>
      <c r="M217" s="150" t="s">
        <v>1</v>
      </c>
      <c r="N217" s="115" t="s">
        <v>40</v>
      </c>
      <c r="P217" s="116">
        <f>O217*H217</f>
        <v>0</v>
      </c>
      <c r="Q217" s="116">
        <v>4.8900000000000002E-3</v>
      </c>
      <c r="R217" s="116">
        <f>Q217*H217</f>
        <v>9.7800000000000005E-3</v>
      </c>
      <c r="S217" s="116">
        <v>0</v>
      </c>
      <c r="T217" s="117">
        <f>S217*H217</f>
        <v>0</v>
      </c>
      <c r="AR217" s="118" t="s">
        <v>85</v>
      </c>
      <c r="AT217" s="118" t="s">
        <v>125</v>
      </c>
      <c r="AU217" s="118" t="s">
        <v>81</v>
      </c>
      <c r="AY217" s="16" t="s">
        <v>124</v>
      </c>
      <c r="BE217" s="119">
        <f>IF(N217="základní",J217,0)</f>
        <v>0</v>
      </c>
      <c r="BF217" s="119">
        <f>IF(N217="snížená",J217,0)</f>
        <v>0</v>
      </c>
      <c r="BG217" s="119">
        <f>IF(N217="zákl. přenesená",J217,0)</f>
        <v>0</v>
      </c>
      <c r="BH217" s="119">
        <f>IF(N217="sníž. přenesená",J217,0)</f>
        <v>0</v>
      </c>
      <c r="BI217" s="119">
        <f>IF(N217="nulová",J217,0)</f>
        <v>0</v>
      </c>
      <c r="BJ217" s="16" t="s">
        <v>19</v>
      </c>
      <c r="BK217" s="119">
        <f>ROUND(I217*H217,2)</f>
        <v>0</v>
      </c>
      <c r="BL217" s="16" t="s">
        <v>85</v>
      </c>
      <c r="BM217" s="118" t="s">
        <v>191</v>
      </c>
    </row>
    <row r="218" spans="2:65" s="12" customFormat="1" ht="39.6">
      <c r="B218" s="120"/>
      <c r="C218" s="151"/>
      <c r="D218" s="223"/>
      <c r="E218" s="231">
        <v>2</v>
      </c>
      <c r="F218" s="232" t="s">
        <v>528</v>
      </c>
      <c r="G218" s="233" t="s">
        <v>198</v>
      </c>
      <c r="H218" s="294">
        <v>3</v>
      </c>
      <c r="I218" s="235"/>
      <c r="J218" s="236">
        <f t="shared" ref="J218:J225" si="3">H218*I218</f>
        <v>0</v>
      </c>
      <c r="L218" s="120"/>
      <c r="M218" s="155"/>
      <c r="T218" s="122"/>
      <c r="AT218" s="121" t="s">
        <v>128</v>
      </c>
      <c r="AU218" s="121" t="s">
        <v>81</v>
      </c>
      <c r="AV218" s="12" t="s">
        <v>19</v>
      </c>
      <c r="AW218" s="12" t="s">
        <v>31</v>
      </c>
      <c r="AX218" s="12" t="s">
        <v>75</v>
      </c>
      <c r="AY218" s="121" t="s">
        <v>124</v>
      </c>
    </row>
    <row r="219" spans="2:65" s="12" customFormat="1" ht="26.4">
      <c r="B219" s="120"/>
      <c r="C219" s="151"/>
      <c r="D219" s="223"/>
      <c r="E219" s="231">
        <v>3</v>
      </c>
      <c r="F219" s="232" t="s">
        <v>529</v>
      </c>
      <c r="G219" s="233" t="s">
        <v>198</v>
      </c>
      <c r="H219" s="294">
        <v>1</v>
      </c>
      <c r="I219" s="235"/>
      <c r="J219" s="236">
        <f t="shared" si="3"/>
        <v>0</v>
      </c>
      <c r="L219" s="120"/>
      <c r="M219" s="155"/>
      <c r="T219" s="122"/>
      <c r="AT219" s="121" t="s">
        <v>128</v>
      </c>
      <c r="AU219" s="121" t="s">
        <v>81</v>
      </c>
      <c r="AV219" s="12" t="s">
        <v>19</v>
      </c>
      <c r="AW219" s="12" t="s">
        <v>31</v>
      </c>
      <c r="AX219" s="12" t="s">
        <v>75</v>
      </c>
      <c r="AY219" s="121" t="s">
        <v>124</v>
      </c>
    </row>
    <row r="220" spans="2:65" s="13" customFormat="1" ht="26.4">
      <c r="B220" s="123"/>
      <c r="C220" s="153"/>
      <c r="D220" s="223"/>
      <c r="E220" s="231">
        <v>4</v>
      </c>
      <c r="F220" s="232" t="s">
        <v>530</v>
      </c>
      <c r="G220" s="233" t="s">
        <v>198</v>
      </c>
      <c r="H220" s="294">
        <v>2</v>
      </c>
      <c r="I220" s="235"/>
      <c r="J220" s="236">
        <f t="shared" si="3"/>
        <v>0</v>
      </c>
      <c r="L220" s="123"/>
      <c r="M220" s="152"/>
      <c r="T220" s="125"/>
      <c r="AT220" s="124" t="s">
        <v>128</v>
      </c>
      <c r="AU220" s="124" t="s">
        <v>81</v>
      </c>
      <c r="AV220" s="13" t="s">
        <v>81</v>
      </c>
      <c r="AW220" s="13" t="s">
        <v>31</v>
      </c>
      <c r="AX220" s="13" t="s">
        <v>75</v>
      </c>
      <c r="AY220" s="124" t="s">
        <v>124</v>
      </c>
    </row>
    <row r="221" spans="2:65" s="13" customFormat="1" ht="39.6">
      <c r="B221" s="123"/>
      <c r="C221" s="148"/>
      <c r="D221" s="223"/>
      <c r="E221" s="231"/>
      <c r="F221" s="232" t="s">
        <v>531</v>
      </c>
      <c r="G221" s="233"/>
      <c r="H221" s="294"/>
      <c r="I221" s="235"/>
      <c r="J221" s="236"/>
      <c r="L221" s="123"/>
      <c r="M221" s="152"/>
      <c r="T221" s="125"/>
      <c r="AT221" s="124" t="s">
        <v>128</v>
      </c>
      <c r="AU221" s="124" t="s">
        <v>81</v>
      </c>
      <c r="AV221" s="13" t="s">
        <v>81</v>
      </c>
      <c r="AW221" s="13" t="s">
        <v>31</v>
      </c>
      <c r="AX221" s="13" t="s">
        <v>75</v>
      </c>
      <c r="AY221" s="124" t="s">
        <v>124</v>
      </c>
    </row>
    <row r="222" spans="2:65" s="13" customFormat="1" ht="26.4">
      <c r="B222" s="123"/>
      <c r="C222" s="151"/>
      <c r="D222" s="223"/>
      <c r="E222" s="231">
        <v>5</v>
      </c>
      <c r="F222" s="232" t="s">
        <v>532</v>
      </c>
      <c r="G222" s="233" t="s">
        <v>198</v>
      </c>
      <c r="H222" s="294">
        <v>2</v>
      </c>
      <c r="I222" s="235"/>
      <c r="J222" s="236">
        <f t="shared" si="3"/>
        <v>0</v>
      </c>
      <c r="L222" s="123"/>
      <c r="M222" s="152"/>
      <c r="T222" s="125"/>
      <c r="AT222" s="124" t="s">
        <v>128</v>
      </c>
      <c r="AU222" s="124" t="s">
        <v>81</v>
      </c>
      <c r="AV222" s="13" t="s">
        <v>81</v>
      </c>
      <c r="AW222" s="13" t="s">
        <v>31</v>
      </c>
      <c r="AX222" s="13" t="s">
        <v>75</v>
      </c>
      <c r="AY222" s="124" t="s">
        <v>124</v>
      </c>
    </row>
    <row r="223" spans="2:65" s="164" customFormat="1" ht="26.4">
      <c r="B223" s="163"/>
      <c r="C223" s="151"/>
      <c r="D223" s="223"/>
      <c r="E223" s="231">
        <v>6</v>
      </c>
      <c r="F223" s="232" t="s">
        <v>533</v>
      </c>
      <c r="G223" s="233" t="s">
        <v>198</v>
      </c>
      <c r="H223" s="294">
        <v>3</v>
      </c>
      <c r="I223" s="235"/>
      <c r="J223" s="236">
        <f t="shared" si="3"/>
        <v>0</v>
      </c>
      <c r="L223" s="163"/>
      <c r="M223" s="165"/>
      <c r="T223" s="166"/>
      <c r="AT223" s="167" t="s">
        <v>128</v>
      </c>
      <c r="AU223" s="167" t="s">
        <v>81</v>
      </c>
      <c r="AV223" s="164" t="s">
        <v>83</v>
      </c>
      <c r="AW223" s="164" t="s">
        <v>31</v>
      </c>
      <c r="AX223" s="164" t="s">
        <v>75</v>
      </c>
      <c r="AY223" s="167" t="s">
        <v>124</v>
      </c>
    </row>
    <row r="224" spans="2:65" s="12" customFormat="1" ht="26.4">
      <c r="B224" s="120"/>
      <c r="C224" s="153"/>
      <c r="D224" s="223"/>
      <c r="E224" s="231">
        <v>7</v>
      </c>
      <c r="F224" s="232" t="s">
        <v>534</v>
      </c>
      <c r="G224" s="233" t="s">
        <v>198</v>
      </c>
      <c r="H224" s="295">
        <v>1</v>
      </c>
      <c r="I224" s="235"/>
      <c r="J224" s="236">
        <f t="shared" si="3"/>
        <v>0</v>
      </c>
      <c r="L224" s="120"/>
      <c r="M224" s="155"/>
      <c r="T224" s="122"/>
      <c r="AT224" s="121" t="s">
        <v>128</v>
      </c>
      <c r="AU224" s="121" t="s">
        <v>81</v>
      </c>
      <c r="AV224" s="12" t="s">
        <v>19</v>
      </c>
      <c r="AW224" s="12" t="s">
        <v>31</v>
      </c>
      <c r="AX224" s="12" t="s">
        <v>75</v>
      </c>
      <c r="AY224" s="121" t="s">
        <v>124</v>
      </c>
    </row>
    <row r="225" spans="2:51" s="13" customFormat="1" ht="13.2">
      <c r="B225" s="123"/>
      <c r="C225" s="168"/>
      <c r="D225" s="223"/>
      <c r="E225" s="296">
        <v>8</v>
      </c>
      <c r="F225" s="243" t="s">
        <v>535</v>
      </c>
      <c r="G225" s="233" t="s">
        <v>484</v>
      </c>
      <c r="H225" s="295">
        <v>1</v>
      </c>
      <c r="I225" s="297"/>
      <c r="J225" s="236">
        <f t="shared" si="3"/>
        <v>0</v>
      </c>
      <c r="L225" s="123"/>
      <c r="M225" s="152"/>
      <c r="T225" s="125"/>
      <c r="AT225" s="124" t="s">
        <v>128</v>
      </c>
      <c r="AU225" s="124" t="s">
        <v>81</v>
      </c>
      <c r="AV225" s="13" t="s">
        <v>81</v>
      </c>
      <c r="AW225" s="13" t="s">
        <v>31</v>
      </c>
      <c r="AX225" s="13" t="s">
        <v>75</v>
      </c>
      <c r="AY225" s="124" t="s">
        <v>124</v>
      </c>
    </row>
    <row r="226" spans="2:51" s="13" customFormat="1" ht="13.2">
      <c r="B226" s="123"/>
      <c r="C226" s="153"/>
      <c r="D226" s="223"/>
      <c r="E226" s="296"/>
      <c r="F226" s="243"/>
      <c r="G226" s="233"/>
      <c r="H226" s="233"/>
      <c r="I226" s="297"/>
      <c r="J226" s="236"/>
      <c r="L226" s="123"/>
      <c r="M226" s="152"/>
      <c r="T226" s="125"/>
      <c r="AT226" s="124" t="s">
        <v>128</v>
      </c>
      <c r="AU226" s="124" t="s">
        <v>81</v>
      </c>
      <c r="AV226" s="13" t="s">
        <v>81</v>
      </c>
      <c r="AW226" s="13" t="s">
        <v>31</v>
      </c>
      <c r="AX226" s="13" t="s">
        <v>75</v>
      </c>
      <c r="AY226" s="124" t="s">
        <v>124</v>
      </c>
    </row>
    <row r="227" spans="2:51" s="13" customFormat="1" ht="13.2">
      <c r="B227" s="123"/>
      <c r="C227" s="168"/>
      <c r="D227" s="223"/>
      <c r="E227" s="242"/>
      <c r="F227" s="239"/>
      <c r="G227" s="233"/>
      <c r="H227" s="298"/>
      <c r="I227" s="236"/>
      <c r="J227" s="236"/>
      <c r="L227" s="123"/>
      <c r="M227" s="152"/>
      <c r="T227" s="125"/>
      <c r="AT227" s="124" t="s">
        <v>128</v>
      </c>
      <c r="AU227" s="124" t="s">
        <v>81</v>
      </c>
      <c r="AV227" s="13" t="s">
        <v>81</v>
      </c>
      <c r="AW227" s="13" t="s">
        <v>31</v>
      </c>
      <c r="AX227" s="13" t="s">
        <v>75</v>
      </c>
      <c r="AY227" s="124" t="s">
        <v>124</v>
      </c>
    </row>
    <row r="228" spans="2:51" s="164" customFormat="1" ht="13.2">
      <c r="B228" s="163"/>
      <c r="C228" s="153"/>
      <c r="D228" s="223"/>
      <c r="E228" s="231"/>
      <c r="F228" s="243"/>
      <c r="G228" s="243"/>
      <c r="H228" s="233"/>
      <c r="I228" s="236"/>
      <c r="J228" s="236"/>
      <c r="L228" s="163"/>
      <c r="M228" s="165"/>
      <c r="T228" s="166"/>
      <c r="AT228" s="167" t="s">
        <v>128</v>
      </c>
      <c r="AU228" s="167" t="s">
        <v>81</v>
      </c>
      <c r="AV228" s="164" t="s">
        <v>83</v>
      </c>
      <c r="AW228" s="164" t="s">
        <v>31</v>
      </c>
      <c r="AX228" s="164" t="s">
        <v>75</v>
      </c>
      <c r="AY228" s="167" t="s">
        <v>124</v>
      </c>
    </row>
    <row r="229" spans="2:51" s="12" customFormat="1" ht="15.6">
      <c r="B229" s="120"/>
      <c r="C229" s="148"/>
      <c r="D229" s="223"/>
      <c r="E229" s="246"/>
      <c r="F229" s="267" t="s">
        <v>536</v>
      </c>
      <c r="G229" s="246"/>
      <c r="H229" s="246"/>
      <c r="I229" s="247"/>
      <c r="J229" s="301">
        <f>SUM(J217:J228)</f>
        <v>0</v>
      </c>
      <c r="L229" s="120"/>
      <c r="M229" s="155"/>
      <c r="T229" s="122"/>
      <c r="AT229" s="121" t="s">
        <v>128</v>
      </c>
      <c r="AU229" s="121" t="s">
        <v>81</v>
      </c>
      <c r="AV229" s="12" t="s">
        <v>19</v>
      </c>
      <c r="AW229" s="12" t="s">
        <v>31</v>
      </c>
      <c r="AX229" s="12" t="s">
        <v>75</v>
      </c>
      <c r="AY229" s="121" t="s">
        <v>124</v>
      </c>
    </row>
    <row r="230" spans="2:51" s="1" customFormat="1" ht="11.4">
      <c r="B230" s="43"/>
      <c r="D230" s="223"/>
      <c r="E230" s="289"/>
      <c r="F230" s="299"/>
      <c r="G230" s="290"/>
      <c r="H230" s="291"/>
      <c r="I230" s="292"/>
      <c r="J230" s="293"/>
      <c r="K230" s="44"/>
      <c r="L230" s="31"/>
    </row>
    <row r="231" spans="2:51" ht="11.4">
      <c r="D231" s="222"/>
      <c r="E231" s="222"/>
      <c r="F231" s="300"/>
      <c r="G231" s="251"/>
      <c r="H231" s="252"/>
      <c r="I231" s="253"/>
      <c r="J231" s="293"/>
    </row>
    <row r="232" spans="2:51" ht="11.4">
      <c r="D232" s="222"/>
      <c r="E232" s="222"/>
      <c r="F232" s="300"/>
      <c r="G232" s="251"/>
      <c r="H232" s="252"/>
      <c r="I232" s="253"/>
      <c r="J232" s="293"/>
    </row>
    <row r="233" spans="2:51">
      <c r="J233" s="303"/>
    </row>
    <row r="234" spans="2:51">
      <c r="J234" s="303"/>
    </row>
    <row r="235" spans="2:51">
      <c r="J235" s="303"/>
    </row>
    <row r="236" spans="2:51">
      <c r="J236" s="303"/>
    </row>
    <row r="237" spans="2:51">
      <c r="J237" s="303"/>
    </row>
    <row r="238" spans="2:51">
      <c r="J238" s="303"/>
    </row>
    <row r="239" spans="2:51">
      <c r="J239" s="303"/>
    </row>
    <row r="240" spans="2:51">
      <c r="J240" s="303"/>
    </row>
    <row r="241" spans="10:10">
      <c r="J241" s="303"/>
    </row>
    <row r="242" spans="10:10">
      <c r="J242" s="303"/>
    </row>
    <row r="243" spans="10:10">
      <c r="J243" s="303"/>
    </row>
    <row r="244" spans="10:10">
      <c r="J244" s="303"/>
    </row>
    <row r="245" spans="10:10">
      <c r="J245" s="303"/>
    </row>
    <row r="246" spans="10:10">
      <c r="J246" s="303"/>
    </row>
    <row r="247" spans="10:10">
      <c r="J247" s="303"/>
    </row>
    <row r="248" spans="10:10">
      <c r="J248" s="303"/>
    </row>
    <row r="249" spans="10:10">
      <c r="J249" s="303"/>
    </row>
    <row r="250" spans="10:10">
      <c r="J250" s="303"/>
    </row>
    <row r="251" spans="10:10">
      <c r="J251" s="303"/>
    </row>
    <row r="252" spans="10:10">
      <c r="J252" s="303"/>
    </row>
    <row r="253" spans="10:10">
      <c r="J253" s="303"/>
    </row>
    <row r="254" spans="10:10">
      <c r="J254" s="303"/>
    </row>
    <row r="255" spans="10:10">
      <c r="J255" s="303"/>
    </row>
    <row r="256" spans="10:10">
      <c r="J256" s="303"/>
    </row>
    <row r="257" spans="10:10">
      <c r="J257" s="303"/>
    </row>
    <row r="258" spans="10:10">
      <c r="J258" s="303"/>
    </row>
    <row r="259" spans="10:10">
      <c r="J259" s="303"/>
    </row>
  </sheetData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70866141732283472" right="0.70866141732283472" top="0.78740157480314965" bottom="0.78740157480314965" header="0.31496062992125984" footer="0.31496062992125984"/>
  <pageSetup scale="83" orientation="portrait" r:id="rId1"/>
  <rowBreaks count="1" manualBreakCount="1">
    <brk id="102" min="2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E4502-9B14-4E07-9555-B70899C2F592}">
  <dimension ref="B2:BM163"/>
  <sheetViews>
    <sheetView topLeftCell="A113" zoomScaleNormal="100" workbookViewId="0">
      <selection activeCell="F121" sqref="F121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5.7109375" customWidth="1"/>
    <col min="5" max="5" width="17.140625" customWidth="1"/>
    <col min="6" max="6" width="50.5703125" customWidth="1"/>
    <col min="7" max="7" width="7.42578125" customWidth="1"/>
    <col min="8" max="8" width="14" customWidth="1"/>
    <col min="9" max="9" width="15.7109375" style="459" customWidth="1"/>
    <col min="10" max="10" width="22.28515625" customWidth="1"/>
    <col min="11" max="11" width="17.140625" bestFit="1" customWidth="1"/>
    <col min="12" max="12" width="10.28515625" bestFit="1" customWidth="1"/>
    <col min="13" max="13" width="72.140625" hidden="1" customWidth="1"/>
    <col min="14" max="14" width="0" hidden="1" customWidth="1"/>
    <col min="15" max="20" width="14.140625" hidden="1" customWidth="1"/>
    <col min="21" max="21" width="16.28515625" hidden="1" customWidth="1"/>
    <col min="22" max="22" width="12.28515625" customWidth="1"/>
    <col min="23" max="23" width="80.7109375" bestFit="1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</cols>
  <sheetData>
    <row r="2" spans="2:46" ht="37.049999999999997" customHeight="1">
      <c r="L2" s="479" t="s">
        <v>5</v>
      </c>
      <c r="M2" s="480"/>
      <c r="N2" s="480"/>
      <c r="O2" s="480"/>
      <c r="P2" s="480"/>
      <c r="Q2" s="480"/>
      <c r="R2" s="480"/>
      <c r="S2" s="480"/>
      <c r="T2" s="480"/>
      <c r="U2" s="480"/>
      <c r="V2" s="480"/>
      <c r="AT2" s="16" t="s">
        <v>84</v>
      </c>
    </row>
    <row r="3" spans="2:46" ht="7.05" customHeight="1">
      <c r="B3" s="17"/>
      <c r="C3" s="18"/>
      <c r="D3" s="18"/>
      <c r="E3" s="18"/>
      <c r="F3" s="18"/>
      <c r="G3" s="18"/>
      <c r="H3" s="18"/>
      <c r="I3" s="460"/>
      <c r="J3" s="18"/>
      <c r="K3" s="18"/>
      <c r="L3" s="19"/>
      <c r="AT3" s="16" t="s">
        <v>81</v>
      </c>
    </row>
    <row r="4" spans="2:46" ht="25.05" customHeight="1">
      <c r="B4" s="19"/>
      <c r="D4" s="20" t="s">
        <v>90</v>
      </c>
      <c r="L4" s="19"/>
      <c r="M4" s="77" t="s">
        <v>10</v>
      </c>
      <c r="AT4" s="16" t="s">
        <v>3</v>
      </c>
    </row>
    <row r="5" spans="2:46" ht="7.05" customHeight="1">
      <c r="B5" s="19"/>
      <c r="L5" s="19"/>
    </row>
    <row r="6" spans="2:46" ht="12" customHeight="1">
      <c r="B6" s="19"/>
      <c r="D6" s="26" t="s">
        <v>15</v>
      </c>
      <c r="L6" s="19"/>
    </row>
    <row r="7" spans="2:46" ht="16.5" customHeight="1">
      <c r="B7" s="19"/>
      <c r="E7" s="522" t="s">
        <v>270</v>
      </c>
      <c r="F7" s="523"/>
      <c r="G7" s="523"/>
      <c r="H7" s="523"/>
      <c r="L7" s="19"/>
    </row>
    <row r="8" spans="2:46" s="1" customFormat="1" ht="12" customHeight="1">
      <c r="B8" s="31"/>
      <c r="D8" s="26" t="s">
        <v>91</v>
      </c>
      <c r="I8" s="461"/>
      <c r="L8" s="31"/>
    </row>
    <row r="9" spans="2:46" s="1" customFormat="1" ht="16.5" customHeight="1">
      <c r="B9" s="31"/>
      <c r="E9" s="524" t="s">
        <v>239</v>
      </c>
      <c r="F9" s="521"/>
      <c r="G9" s="521"/>
      <c r="H9" s="521"/>
      <c r="I9" s="461"/>
      <c r="L9" s="31"/>
    </row>
    <row r="10" spans="2:46" s="1" customFormat="1">
      <c r="B10" s="31"/>
      <c r="I10" s="461"/>
      <c r="L10" s="31"/>
    </row>
    <row r="11" spans="2:46" s="1" customFormat="1" ht="12" customHeight="1">
      <c r="B11" s="31"/>
      <c r="D11" s="26" t="s">
        <v>17</v>
      </c>
      <c r="F11" s="24" t="s">
        <v>1</v>
      </c>
      <c r="I11" s="34" t="s">
        <v>18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130"/>
      <c r="I12" s="34" t="s">
        <v>21</v>
      </c>
      <c r="J12" s="49"/>
      <c r="L12" s="31"/>
    </row>
    <row r="13" spans="2:46" s="1" customFormat="1" ht="10.95" customHeight="1">
      <c r="B13" s="31"/>
      <c r="I13" s="461"/>
      <c r="L13" s="31"/>
    </row>
    <row r="14" spans="2:46" s="1" customFormat="1" ht="12" customHeight="1">
      <c r="B14" s="31"/>
      <c r="D14" s="26" t="s">
        <v>24</v>
      </c>
      <c r="I14" s="34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34" t="s">
        <v>27</v>
      </c>
      <c r="J15" s="24" t="str">
        <f>IF('Rekapitulace stavby'!AN11="","",'Rekapitulace stavby'!AN11)</f>
        <v/>
      </c>
      <c r="L15" s="31"/>
    </row>
    <row r="16" spans="2:46" s="1" customFormat="1" ht="7.05" customHeight="1">
      <c r="B16" s="31"/>
      <c r="I16" s="461"/>
      <c r="L16" s="31"/>
    </row>
    <row r="17" spans="2:12" s="1" customFormat="1" ht="12" customHeight="1">
      <c r="B17" s="31"/>
      <c r="D17" s="26" t="s">
        <v>28</v>
      </c>
      <c r="I17" s="34" t="s">
        <v>25</v>
      </c>
      <c r="J17" s="143" t="str">
        <f>'Rekapitulace stavby'!AN13</f>
        <v>Vyplň údaj</v>
      </c>
      <c r="L17" s="31"/>
    </row>
    <row r="18" spans="2:12" s="1" customFormat="1" ht="18" customHeight="1">
      <c r="B18" s="31"/>
      <c r="E18" s="526" t="str">
        <f>'Rekapitulace stavby'!E14</f>
        <v>Vyplň údaj</v>
      </c>
      <c r="F18" s="491"/>
      <c r="G18" s="491"/>
      <c r="H18" s="491"/>
      <c r="I18" s="34" t="s">
        <v>27</v>
      </c>
      <c r="J18" s="143" t="str">
        <f>'Rekapitulace stavby'!AN14</f>
        <v>Vyplň údaj</v>
      </c>
      <c r="L18" s="31"/>
    </row>
    <row r="19" spans="2:12" s="1" customFormat="1" ht="7.05" customHeight="1">
      <c r="B19" s="31"/>
      <c r="I19" s="461"/>
      <c r="L19" s="31"/>
    </row>
    <row r="20" spans="2:12" s="1" customFormat="1" ht="12" customHeight="1">
      <c r="B20" s="31"/>
      <c r="D20" s="26" t="s">
        <v>30</v>
      </c>
      <c r="I20" s="34" t="s">
        <v>25</v>
      </c>
      <c r="J20" s="24" t="s">
        <v>1</v>
      </c>
      <c r="L20" s="31"/>
    </row>
    <row r="21" spans="2:12" s="1" customFormat="1" ht="18" customHeight="1">
      <c r="B21" s="31"/>
      <c r="E21" s="24"/>
      <c r="I21" s="34" t="s">
        <v>27</v>
      </c>
      <c r="J21" s="24" t="s">
        <v>1</v>
      </c>
      <c r="L21" s="31"/>
    </row>
    <row r="22" spans="2:12" s="1" customFormat="1" ht="7.05" customHeight="1">
      <c r="B22" s="31"/>
      <c r="I22" s="461"/>
      <c r="L22" s="31"/>
    </row>
    <row r="23" spans="2:12" s="1" customFormat="1" ht="12" customHeight="1">
      <c r="B23" s="31"/>
      <c r="D23" s="26" t="s">
        <v>32</v>
      </c>
      <c r="I23" s="34" t="s">
        <v>25</v>
      </c>
      <c r="J23" s="24" t="s">
        <v>1</v>
      </c>
      <c r="L23" s="31"/>
    </row>
    <row r="24" spans="2:12" s="1" customFormat="1" ht="18" customHeight="1">
      <c r="B24" s="31"/>
      <c r="E24" s="24"/>
      <c r="I24" s="34" t="s">
        <v>27</v>
      </c>
      <c r="J24" s="24" t="s">
        <v>1</v>
      </c>
      <c r="L24" s="31"/>
    </row>
    <row r="25" spans="2:12" s="1" customFormat="1" ht="7.05" customHeight="1">
      <c r="B25" s="31"/>
      <c r="I25" s="461"/>
      <c r="L25" s="31"/>
    </row>
    <row r="26" spans="2:12" s="1" customFormat="1" ht="12" customHeight="1">
      <c r="B26" s="31"/>
      <c r="D26" s="26" t="s">
        <v>33</v>
      </c>
      <c r="I26" s="461"/>
      <c r="L26" s="31"/>
    </row>
    <row r="27" spans="2:12" s="7" customFormat="1" ht="16.5" customHeight="1">
      <c r="B27" s="78"/>
      <c r="E27" s="495" t="s">
        <v>1</v>
      </c>
      <c r="F27" s="495"/>
      <c r="G27" s="495"/>
      <c r="H27" s="495"/>
      <c r="I27" s="462"/>
      <c r="L27" s="78"/>
    </row>
    <row r="28" spans="2:12" s="1" customFormat="1" ht="7.05" customHeight="1">
      <c r="B28" s="31"/>
      <c r="I28" s="461"/>
      <c r="L28" s="31"/>
    </row>
    <row r="29" spans="2:12" s="1" customFormat="1" ht="7.05" customHeight="1">
      <c r="B29" s="31"/>
      <c r="D29" s="50"/>
      <c r="E29" s="50"/>
      <c r="F29" s="50"/>
      <c r="G29" s="50"/>
      <c r="H29" s="50"/>
      <c r="I29" s="463"/>
      <c r="J29" s="50"/>
      <c r="K29" s="50"/>
      <c r="L29" s="31"/>
    </row>
    <row r="30" spans="2:12" s="1" customFormat="1" ht="25.35" customHeight="1">
      <c r="B30" s="31"/>
      <c r="D30" s="79" t="s">
        <v>35</v>
      </c>
      <c r="I30" s="461"/>
      <c r="J30" s="61">
        <f>ROUND(J118, 2)</f>
        <v>0</v>
      </c>
      <c r="L30" s="31"/>
    </row>
    <row r="31" spans="2:12" s="1" customFormat="1" ht="7.05" customHeight="1">
      <c r="B31" s="31"/>
      <c r="D31" s="50"/>
      <c r="E31" s="50"/>
      <c r="F31" s="50"/>
      <c r="G31" s="50"/>
      <c r="H31" s="50"/>
      <c r="I31" s="463"/>
      <c r="J31" s="50"/>
      <c r="K31" s="50"/>
      <c r="L31" s="31"/>
    </row>
    <row r="32" spans="2:12" s="1" customFormat="1" ht="14.55" customHeight="1">
      <c r="B32" s="31"/>
      <c r="F32" s="34" t="s">
        <v>37</v>
      </c>
      <c r="I32" s="34" t="s">
        <v>36</v>
      </c>
      <c r="J32" s="34" t="s">
        <v>38</v>
      </c>
      <c r="L32" s="31"/>
    </row>
    <row r="33" spans="2:12" s="1" customFormat="1" ht="14.55" customHeight="1">
      <c r="B33" s="31"/>
      <c r="D33" s="80" t="s">
        <v>39</v>
      </c>
      <c r="E33" s="26" t="s">
        <v>40</v>
      </c>
      <c r="F33" s="81">
        <f>J30</f>
        <v>0</v>
      </c>
      <c r="I33" s="82">
        <v>0.21</v>
      </c>
      <c r="J33" s="81">
        <f>F33*0.21</f>
        <v>0</v>
      </c>
      <c r="L33" s="31"/>
    </row>
    <row r="34" spans="2:12" s="1" customFormat="1" ht="14.55" customHeight="1">
      <c r="B34" s="31"/>
      <c r="E34" s="26" t="s">
        <v>41</v>
      </c>
      <c r="F34" s="81">
        <f>ROUND((SUM(BF118:BF119)),  2)</f>
        <v>0</v>
      </c>
      <c r="I34" s="82">
        <v>0.15</v>
      </c>
      <c r="J34" s="81">
        <f>ROUND(((SUM(BF118:BF119))*I34),  2)</f>
        <v>0</v>
      </c>
      <c r="L34" s="31"/>
    </row>
    <row r="35" spans="2:12" s="1" customFormat="1" ht="14.55" hidden="1" customHeight="1">
      <c r="B35" s="31"/>
      <c r="E35" s="26" t="s">
        <v>42</v>
      </c>
      <c r="F35" s="81">
        <f>ROUND((SUM(BG118:BG119)),  2)</f>
        <v>0</v>
      </c>
      <c r="I35" s="82">
        <v>0.21</v>
      </c>
      <c r="J35" s="81">
        <f>0</f>
        <v>0</v>
      </c>
      <c r="L35" s="31"/>
    </row>
    <row r="36" spans="2:12" s="1" customFormat="1" ht="14.55" hidden="1" customHeight="1">
      <c r="B36" s="31"/>
      <c r="E36" s="26" t="s">
        <v>43</v>
      </c>
      <c r="F36" s="81">
        <f>ROUND((SUM(BH118:BH119)),  2)</f>
        <v>0</v>
      </c>
      <c r="I36" s="82">
        <v>0.15</v>
      </c>
      <c r="J36" s="81">
        <f>0</f>
        <v>0</v>
      </c>
      <c r="L36" s="31"/>
    </row>
    <row r="37" spans="2:12" s="1" customFormat="1" ht="14.55" hidden="1" customHeight="1">
      <c r="B37" s="31"/>
      <c r="E37" s="26" t="s">
        <v>44</v>
      </c>
      <c r="F37" s="81">
        <f>ROUND((SUM(BI118:BI119)),  2)</f>
        <v>0</v>
      </c>
      <c r="I37" s="82">
        <v>0</v>
      </c>
      <c r="J37" s="81">
        <f>0</f>
        <v>0</v>
      </c>
      <c r="L37" s="31"/>
    </row>
    <row r="38" spans="2:12" s="1" customFormat="1" ht="7.05" customHeight="1">
      <c r="B38" s="31"/>
      <c r="I38" s="461"/>
      <c r="L38" s="31"/>
    </row>
    <row r="39" spans="2:12" s="1" customFormat="1" ht="25.35" customHeight="1">
      <c r="B39" s="31"/>
      <c r="C39" s="83"/>
      <c r="D39" s="84" t="s">
        <v>45</v>
      </c>
      <c r="E39" s="53"/>
      <c r="F39" s="53"/>
      <c r="G39" s="85" t="s">
        <v>46</v>
      </c>
      <c r="H39" s="86" t="s">
        <v>47</v>
      </c>
      <c r="I39" s="464"/>
      <c r="J39" s="87">
        <f>SUM(J30:J37)</f>
        <v>0</v>
      </c>
      <c r="K39" s="144"/>
      <c r="L39" s="31"/>
    </row>
    <row r="40" spans="2:12" s="1" customFormat="1" ht="14.55" customHeight="1">
      <c r="B40" s="31"/>
      <c r="I40" s="461"/>
      <c r="L40" s="31"/>
    </row>
    <row r="41" spans="2:12" ht="14.55" customHeight="1">
      <c r="B41" s="19"/>
      <c r="L41" s="19"/>
    </row>
    <row r="42" spans="2:12" ht="14.55" customHeight="1">
      <c r="B42" s="19"/>
      <c r="L42" s="19"/>
    </row>
    <row r="43" spans="2:12" ht="14.55" customHeight="1">
      <c r="B43" s="19"/>
      <c r="L43" s="19"/>
    </row>
    <row r="44" spans="2:12" ht="14.55" customHeight="1">
      <c r="B44" s="19"/>
      <c r="L44" s="19"/>
    </row>
    <row r="45" spans="2:12" ht="14.55" customHeight="1">
      <c r="B45" s="19"/>
      <c r="L45" s="19"/>
    </row>
    <row r="46" spans="2:12" ht="14.55" customHeight="1">
      <c r="B46" s="19"/>
      <c r="L46" s="19"/>
    </row>
    <row r="47" spans="2:12" ht="14.55" customHeight="1">
      <c r="B47" s="19"/>
      <c r="L47" s="19"/>
    </row>
    <row r="48" spans="2:12" ht="14.55" customHeight="1">
      <c r="B48" s="19"/>
      <c r="L48" s="19"/>
    </row>
    <row r="49" spans="2:12" ht="14.55" customHeight="1">
      <c r="B49" s="19"/>
      <c r="L49" s="19"/>
    </row>
    <row r="50" spans="2:12" s="1" customFormat="1" ht="14.55" customHeight="1">
      <c r="B50" s="31"/>
      <c r="D50" s="40" t="s">
        <v>48</v>
      </c>
      <c r="E50" s="41"/>
      <c r="F50" s="41"/>
      <c r="G50" s="40" t="s">
        <v>49</v>
      </c>
      <c r="H50" s="41"/>
      <c r="I50" s="465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1"/>
      <c r="D61" s="42" t="s">
        <v>50</v>
      </c>
      <c r="E61" s="33"/>
      <c r="F61" s="88" t="s">
        <v>51</v>
      </c>
      <c r="G61" s="42" t="s">
        <v>50</v>
      </c>
      <c r="H61" s="33"/>
      <c r="I61" s="466"/>
      <c r="J61" s="89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1"/>
      <c r="D65" s="40" t="s">
        <v>52</v>
      </c>
      <c r="E65" s="41"/>
      <c r="F65" s="41"/>
      <c r="G65" s="40" t="s">
        <v>53</v>
      </c>
      <c r="H65" s="41"/>
      <c r="I65" s="465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1"/>
      <c r="D76" s="42" t="s">
        <v>50</v>
      </c>
      <c r="E76" s="33"/>
      <c r="F76" s="88" t="s">
        <v>51</v>
      </c>
      <c r="G76" s="42" t="s">
        <v>50</v>
      </c>
      <c r="H76" s="33"/>
      <c r="I76" s="466"/>
      <c r="J76" s="89" t="s">
        <v>51</v>
      </c>
      <c r="K76" s="33"/>
      <c r="L76" s="31"/>
    </row>
    <row r="77" spans="2:12" s="1" customFormat="1" ht="14.55" customHeight="1">
      <c r="B77" s="43"/>
      <c r="C77" s="44"/>
      <c r="D77" s="44"/>
      <c r="E77" s="44"/>
      <c r="F77" s="44"/>
      <c r="G77" s="44"/>
      <c r="H77" s="44"/>
      <c r="I77" s="467"/>
      <c r="J77" s="44"/>
      <c r="K77" s="44"/>
      <c r="L77" s="31"/>
    </row>
    <row r="81" spans="2:47" s="1" customFormat="1" ht="7.05" customHeight="1">
      <c r="B81" s="45"/>
      <c r="C81" s="46"/>
      <c r="D81" s="46"/>
      <c r="E81" s="46"/>
      <c r="F81" s="46"/>
      <c r="G81" s="46"/>
      <c r="H81" s="46"/>
      <c r="I81" s="468"/>
      <c r="J81" s="46"/>
      <c r="K81" s="46"/>
      <c r="L81" s="31"/>
    </row>
    <row r="82" spans="2:47" s="1" customFormat="1" ht="25.05" customHeight="1">
      <c r="B82" s="31"/>
      <c r="C82" s="20" t="s">
        <v>92</v>
      </c>
      <c r="I82" s="461"/>
      <c r="L82" s="31"/>
    </row>
    <row r="83" spans="2:47" s="1" customFormat="1" ht="7.05" customHeight="1">
      <c r="B83" s="31"/>
      <c r="I83" s="461"/>
      <c r="L83" s="31"/>
    </row>
    <row r="84" spans="2:47" s="1" customFormat="1" ht="12" customHeight="1">
      <c r="B84" s="31"/>
      <c r="C84" s="26" t="s">
        <v>15</v>
      </c>
      <c r="I84" s="461"/>
      <c r="L84" s="31"/>
    </row>
    <row r="85" spans="2:47" s="1" customFormat="1" ht="16.5" customHeight="1">
      <c r="B85" s="31"/>
      <c r="E85" s="522" t="str">
        <f>E7</f>
        <v>Úpravy a rozšíření hotelového fitness v 1.PP Holiday Inn PCC</v>
      </c>
      <c r="F85" s="523"/>
      <c r="G85" s="523"/>
      <c r="H85" s="523"/>
      <c r="I85" s="461"/>
      <c r="L85" s="31"/>
    </row>
    <row r="86" spans="2:47" s="1" customFormat="1" ht="12" customHeight="1">
      <c r="B86" s="31"/>
      <c r="C86" s="26" t="s">
        <v>91</v>
      </c>
      <c r="I86" s="461"/>
      <c r="L86" s="31"/>
    </row>
    <row r="87" spans="2:47" s="1" customFormat="1" ht="16.5" customHeight="1">
      <c r="B87" s="31"/>
      <c r="E87" s="503" t="str">
        <f>E9</f>
        <v>SO001.2 - ÚT</v>
      </c>
      <c r="F87" s="521"/>
      <c r="G87" s="521"/>
      <c r="H87" s="521"/>
      <c r="I87" s="461"/>
      <c r="L87" s="31"/>
    </row>
    <row r="88" spans="2:47" s="1" customFormat="1" ht="7.05" customHeight="1">
      <c r="B88" s="31"/>
      <c r="I88" s="461"/>
      <c r="L88" s="31"/>
    </row>
    <row r="89" spans="2:47" s="1" customFormat="1" ht="12" customHeight="1">
      <c r="B89" s="31"/>
      <c r="C89" s="26" t="s">
        <v>20</v>
      </c>
      <c r="F89" s="24"/>
      <c r="I89" s="34" t="s">
        <v>21</v>
      </c>
      <c r="J89" s="49" t="str">
        <f>IF(J12="","",J12)</f>
        <v/>
      </c>
      <c r="L89" s="31"/>
    </row>
    <row r="90" spans="2:47" s="1" customFormat="1" ht="7.05" customHeight="1">
      <c r="B90" s="31"/>
      <c r="I90" s="461"/>
      <c r="L90" s="31"/>
    </row>
    <row r="91" spans="2:47" s="1" customFormat="1" ht="25.8" customHeight="1">
      <c r="B91" s="31"/>
      <c r="C91" s="26" t="s">
        <v>24</v>
      </c>
      <c r="F91" s="24" t="str">
        <f>E15</f>
        <v xml:space="preserve"> </v>
      </c>
      <c r="I91" s="34" t="s">
        <v>30</v>
      </c>
      <c r="J91" s="29"/>
      <c r="L91" s="31"/>
    </row>
    <row r="92" spans="2:47" s="1" customFormat="1" ht="15.3" customHeight="1">
      <c r="B92" s="31"/>
      <c r="C92" s="26" t="s">
        <v>28</v>
      </c>
      <c r="F92" s="24"/>
      <c r="I92" s="34" t="s">
        <v>32</v>
      </c>
      <c r="J92" s="29"/>
      <c r="L92" s="31"/>
    </row>
    <row r="93" spans="2:47" s="1" customFormat="1" ht="10.35" customHeight="1">
      <c r="B93" s="31"/>
      <c r="I93" s="461"/>
      <c r="L93" s="31"/>
    </row>
    <row r="94" spans="2:47" s="1" customFormat="1" ht="29.25" customHeight="1">
      <c r="B94" s="31"/>
      <c r="C94" s="90" t="s">
        <v>93</v>
      </c>
      <c r="D94" s="83"/>
      <c r="E94" s="83"/>
      <c r="F94" s="83"/>
      <c r="G94" s="83"/>
      <c r="H94" s="83"/>
      <c r="I94" s="469"/>
      <c r="J94" s="91" t="s">
        <v>94</v>
      </c>
      <c r="K94" s="83"/>
      <c r="L94" s="31"/>
    </row>
    <row r="95" spans="2:47" s="1" customFormat="1" ht="10.35" customHeight="1">
      <c r="B95" s="31"/>
      <c r="I95" s="461"/>
      <c r="L95" s="31"/>
    </row>
    <row r="96" spans="2:47" s="1" customFormat="1" ht="22.95" customHeight="1">
      <c r="B96" s="31"/>
      <c r="C96" s="92" t="s">
        <v>95</v>
      </c>
      <c r="I96" s="461"/>
      <c r="J96" s="61">
        <f>J118</f>
        <v>0</v>
      </c>
      <c r="L96" s="31"/>
      <c r="AU96" s="16" t="s">
        <v>96</v>
      </c>
    </row>
    <row r="97" spans="2:12" s="8" customFormat="1" ht="25.05" customHeight="1">
      <c r="B97" s="93"/>
      <c r="D97" s="94" t="s">
        <v>103</v>
      </c>
      <c r="E97" s="95"/>
      <c r="F97" s="95"/>
      <c r="G97" s="95"/>
      <c r="H97" s="95"/>
      <c r="I97" s="470"/>
      <c r="J97" s="96">
        <f>J98</f>
        <v>0</v>
      </c>
      <c r="L97" s="93"/>
    </row>
    <row r="98" spans="2:12" s="9" customFormat="1" ht="19.95" customHeight="1">
      <c r="B98" s="97"/>
      <c r="D98" s="98"/>
      <c r="E98" s="145" t="s">
        <v>238</v>
      </c>
      <c r="F98" s="99"/>
      <c r="G98" s="99"/>
      <c r="H98" s="99"/>
      <c r="I98" s="471"/>
      <c r="J98" s="100">
        <f>J118</f>
        <v>0</v>
      </c>
      <c r="L98" s="97"/>
    </row>
    <row r="99" spans="2:12" s="1" customFormat="1" ht="21.75" customHeight="1">
      <c r="B99" s="31"/>
      <c r="I99" s="461"/>
      <c r="L99" s="31"/>
    </row>
    <row r="100" spans="2:12" s="1" customFormat="1" ht="7.05" customHeight="1">
      <c r="B100" s="43"/>
      <c r="C100" s="44"/>
      <c r="D100" s="44"/>
      <c r="E100" s="44"/>
      <c r="F100" s="44"/>
      <c r="G100" s="44"/>
      <c r="H100" s="44"/>
      <c r="I100" s="467"/>
      <c r="J100" s="44"/>
      <c r="K100" s="44"/>
      <c r="L100" s="31"/>
    </row>
    <row r="104" spans="2:12" s="1" customFormat="1" ht="7.05" customHeight="1">
      <c r="B104" s="45"/>
      <c r="C104" s="46"/>
      <c r="D104" s="46"/>
      <c r="E104" s="46"/>
      <c r="F104" s="46"/>
      <c r="G104" s="46"/>
      <c r="H104" s="46"/>
      <c r="I104" s="468"/>
      <c r="J104" s="46"/>
      <c r="K104" s="46"/>
      <c r="L104" s="31"/>
    </row>
    <row r="105" spans="2:12" s="1" customFormat="1" ht="25.05" customHeight="1">
      <c r="B105" s="31"/>
      <c r="C105" s="20" t="s">
        <v>110</v>
      </c>
      <c r="I105" s="461"/>
      <c r="L105" s="31"/>
    </row>
    <row r="106" spans="2:12" s="1" customFormat="1" ht="7.05" customHeight="1">
      <c r="B106" s="31"/>
      <c r="I106" s="461"/>
      <c r="L106" s="31"/>
    </row>
    <row r="107" spans="2:12" s="1" customFormat="1" ht="12" customHeight="1">
      <c r="B107" s="31"/>
      <c r="C107" s="26" t="s">
        <v>15</v>
      </c>
      <c r="I107" s="461"/>
      <c r="L107" s="31"/>
    </row>
    <row r="108" spans="2:12" s="1" customFormat="1" ht="16.5" customHeight="1">
      <c r="B108" s="31"/>
      <c r="E108" s="522" t="str">
        <f>E7</f>
        <v>Úpravy a rozšíření hotelového fitness v 1.PP Holiday Inn PCC</v>
      </c>
      <c r="F108" s="523"/>
      <c r="G108" s="523"/>
      <c r="H108" s="523"/>
      <c r="I108" s="461"/>
      <c r="L108" s="31"/>
    </row>
    <row r="109" spans="2:12" s="1" customFormat="1" ht="12" customHeight="1">
      <c r="B109" s="31"/>
      <c r="C109" s="26" t="s">
        <v>91</v>
      </c>
      <c r="I109" s="461"/>
      <c r="L109" s="31"/>
    </row>
    <row r="110" spans="2:12" s="1" customFormat="1" ht="16.5" customHeight="1">
      <c r="B110" s="31"/>
      <c r="E110" s="503" t="str">
        <f>E9</f>
        <v>SO001.2 - ÚT</v>
      </c>
      <c r="F110" s="521"/>
      <c r="G110" s="521"/>
      <c r="H110" s="521"/>
      <c r="I110" s="461"/>
      <c r="L110" s="31"/>
    </row>
    <row r="111" spans="2:12" s="1" customFormat="1" ht="7.05" customHeight="1">
      <c r="B111" s="31"/>
      <c r="I111" s="461"/>
      <c r="L111" s="31"/>
    </row>
    <row r="112" spans="2:12" s="1" customFormat="1" ht="12" customHeight="1">
      <c r="B112" s="31"/>
      <c r="C112" s="26" t="s">
        <v>20</v>
      </c>
      <c r="F112" s="24">
        <f>F12</f>
        <v>0</v>
      </c>
      <c r="I112" s="34" t="s">
        <v>21</v>
      </c>
      <c r="J112" s="49" t="str">
        <f>IF(J12="","",J12)</f>
        <v/>
      </c>
      <c r="L112" s="31"/>
    </row>
    <row r="113" spans="2:65" s="1" customFormat="1" ht="7.05" customHeight="1">
      <c r="B113" s="31"/>
      <c r="I113" s="461"/>
      <c r="L113" s="31"/>
    </row>
    <row r="114" spans="2:65" s="1" customFormat="1" ht="25.8" customHeight="1">
      <c r="B114" s="31"/>
      <c r="C114" s="26" t="s">
        <v>24</v>
      </c>
      <c r="F114" s="24" t="str">
        <f>E15</f>
        <v xml:space="preserve"> </v>
      </c>
      <c r="I114" s="34" t="s">
        <v>30</v>
      </c>
      <c r="J114" s="29"/>
      <c r="L114" s="31"/>
    </row>
    <row r="115" spans="2:65" s="1" customFormat="1" ht="15.3" customHeight="1">
      <c r="B115" s="31"/>
      <c r="C115" s="26" t="s">
        <v>28</v>
      </c>
      <c r="F115" s="24" t="str">
        <f>IF(E18="","",E18)</f>
        <v>Vyplň údaj</v>
      </c>
      <c r="I115" s="34" t="s">
        <v>32</v>
      </c>
      <c r="J115" s="29"/>
      <c r="L115" s="31"/>
    </row>
    <row r="116" spans="2:65" s="1" customFormat="1" ht="10.35" customHeight="1">
      <c r="B116" s="31"/>
      <c r="I116" s="461"/>
      <c r="L116" s="31"/>
    </row>
    <row r="117" spans="2:65" s="10" customFormat="1" ht="29.25" customHeight="1">
      <c r="B117" s="101"/>
      <c r="C117" s="102" t="s">
        <v>111</v>
      </c>
      <c r="D117" s="103" t="s">
        <v>60</v>
      </c>
      <c r="E117" s="103" t="s">
        <v>56</v>
      </c>
      <c r="F117" s="103" t="s">
        <v>57</v>
      </c>
      <c r="G117" s="103" t="s">
        <v>112</v>
      </c>
      <c r="H117" s="103" t="s">
        <v>113</v>
      </c>
      <c r="I117" s="472" t="s">
        <v>114</v>
      </c>
      <c r="J117" s="146" t="s">
        <v>94</v>
      </c>
      <c r="K117" s="104"/>
      <c r="L117" s="101"/>
      <c r="M117" s="55" t="s">
        <v>1</v>
      </c>
      <c r="N117" s="56" t="s">
        <v>39</v>
      </c>
      <c r="O117" s="56" t="s">
        <v>116</v>
      </c>
      <c r="P117" s="56" t="s">
        <v>117</v>
      </c>
      <c r="Q117" s="56" t="s">
        <v>118</v>
      </c>
      <c r="R117" s="56" t="s">
        <v>119</v>
      </c>
      <c r="S117" s="56" t="s">
        <v>120</v>
      </c>
      <c r="T117" s="57" t="s">
        <v>121</v>
      </c>
    </row>
    <row r="118" spans="2:65" s="1" customFormat="1" ht="22.95" customHeight="1">
      <c r="B118" s="31"/>
      <c r="C118" s="60" t="s">
        <v>122</v>
      </c>
      <c r="I118" s="461"/>
      <c r="J118" s="147">
        <f>J163</f>
        <v>0</v>
      </c>
      <c r="L118" s="31"/>
      <c r="M118" s="58"/>
      <c r="N118" s="50"/>
      <c r="O118" s="50"/>
      <c r="P118" s="105" t="e">
        <f>P119</f>
        <v>#VALUE!</v>
      </c>
      <c r="Q118" s="50"/>
      <c r="R118" s="105" t="e">
        <f>R119</f>
        <v>#VALUE!</v>
      </c>
      <c r="S118" s="50"/>
      <c r="T118" s="106" t="e">
        <f>T119</f>
        <v>#VALUE!</v>
      </c>
      <c r="AT118" s="16" t="s">
        <v>74</v>
      </c>
      <c r="AU118" s="16" t="s">
        <v>96</v>
      </c>
      <c r="BK118" s="107" t="e">
        <f>BK119</f>
        <v>#VALUE!</v>
      </c>
    </row>
    <row r="119" spans="2:65" s="1" customFormat="1" ht="13.2">
      <c r="B119" s="31"/>
      <c r="C119" s="148"/>
      <c r="D119" s="169"/>
      <c r="E119" s="169" t="s">
        <v>240</v>
      </c>
      <c r="F119" s="169" t="s">
        <v>57</v>
      </c>
      <c r="G119" s="169" t="s">
        <v>112</v>
      </c>
      <c r="H119" s="170" t="s">
        <v>236</v>
      </c>
      <c r="I119" s="357" t="s">
        <v>241</v>
      </c>
      <c r="J119" s="357" t="s">
        <v>237</v>
      </c>
      <c r="K119" s="149"/>
      <c r="L119" s="31"/>
      <c r="M119" s="150" t="s">
        <v>1</v>
      </c>
      <c r="N119" s="115" t="s">
        <v>40</v>
      </c>
      <c r="P119" s="116" t="e">
        <f>O119*H119</f>
        <v>#VALUE!</v>
      </c>
      <c r="Q119" s="116">
        <v>0.34075</v>
      </c>
      <c r="R119" s="116" t="e">
        <f>Q119*H119</f>
        <v>#VALUE!</v>
      </c>
      <c r="S119" s="116">
        <v>0</v>
      </c>
      <c r="T119" s="117" t="e">
        <f>S119*H119</f>
        <v>#VALUE!</v>
      </c>
      <c r="AR119" s="118" t="s">
        <v>85</v>
      </c>
      <c r="AT119" s="118" t="s">
        <v>125</v>
      </c>
      <c r="AU119" s="118" t="s">
        <v>81</v>
      </c>
      <c r="AY119" s="16" t="s">
        <v>124</v>
      </c>
      <c r="BE119" s="119" t="str">
        <f>IF(N119="základní",J119,0)</f>
        <v>Cena</v>
      </c>
      <c r="BF119" s="119">
        <f>IF(N119="snížená",J119,0)</f>
        <v>0</v>
      </c>
      <c r="BG119" s="119">
        <f>IF(N119="zákl. přenesená",J119,0)</f>
        <v>0</v>
      </c>
      <c r="BH119" s="119">
        <f>IF(N119="sníž. přenesená",J119,0)</f>
        <v>0</v>
      </c>
      <c r="BI119" s="119">
        <f>IF(N119="nulová",J119,0)</f>
        <v>0</v>
      </c>
      <c r="BJ119" s="16" t="s">
        <v>19</v>
      </c>
      <c r="BK119" s="119" t="e">
        <f>ROUND(I119*H119,2)</f>
        <v>#VALUE!</v>
      </c>
      <c r="BL119" s="16" t="s">
        <v>85</v>
      </c>
      <c r="BM119" s="118" t="s">
        <v>172</v>
      </c>
    </row>
    <row r="120" spans="2:65" s="13" customFormat="1" ht="15.6">
      <c r="B120" s="123"/>
      <c r="C120" s="151"/>
      <c r="D120" s="171"/>
      <c r="E120" s="528" t="s">
        <v>537</v>
      </c>
      <c r="F120" s="528"/>
      <c r="G120" s="528"/>
      <c r="H120" s="528"/>
      <c r="I120" s="473"/>
      <c r="J120" s="305"/>
      <c r="L120" s="123"/>
      <c r="M120" s="152"/>
      <c r="T120" s="125"/>
      <c r="AT120" s="124" t="s">
        <v>128</v>
      </c>
      <c r="AU120" s="124" t="s">
        <v>81</v>
      </c>
      <c r="AV120" s="13" t="s">
        <v>81</v>
      </c>
      <c r="AW120" s="13" t="s">
        <v>31</v>
      </c>
      <c r="AX120" s="13" t="s">
        <v>75</v>
      </c>
      <c r="AY120" s="124" t="s">
        <v>124</v>
      </c>
    </row>
    <row r="121" spans="2:65" s="311" customFormat="1" ht="105.6">
      <c r="B121" s="306"/>
      <c r="C121" s="340"/>
      <c r="D121" s="341"/>
      <c r="E121" s="307" t="s">
        <v>538</v>
      </c>
      <c r="F121" s="308" t="s">
        <v>539</v>
      </c>
      <c r="G121" s="309" t="s">
        <v>198</v>
      </c>
      <c r="H121" s="310">
        <v>2</v>
      </c>
      <c r="I121" s="474"/>
      <c r="J121" s="342">
        <f>H121*I121</f>
        <v>0</v>
      </c>
      <c r="L121" s="306"/>
      <c r="M121" s="312"/>
      <c r="T121" s="313"/>
      <c r="AT121" s="314" t="s">
        <v>128</v>
      </c>
      <c r="AU121" s="314" t="s">
        <v>81</v>
      </c>
      <c r="AV121" s="311" t="s">
        <v>81</v>
      </c>
      <c r="AW121" s="311" t="s">
        <v>31</v>
      </c>
      <c r="AX121" s="311" t="s">
        <v>75</v>
      </c>
      <c r="AY121" s="314" t="s">
        <v>124</v>
      </c>
    </row>
    <row r="122" spans="2:65" s="311" customFormat="1" ht="13.2">
      <c r="B122" s="306"/>
      <c r="C122" s="343"/>
      <c r="D122" s="341"/>
      <c r="E122" s="307" t="s">
        <v>540</v>
      </c>
      <c r="F122" s="315" t="s">
        <v>541</v>
      </c>
      <c r="G122" s="309" t="s">
        <v>198</v>
      </c>
      <c r="H122" s="316">
        <v>2</v>
      </c>
      <c r="I122" s="474"/>
      <c r="J122" s="342">
        <f>H122*I122</f>
        <v>0</v>
      </c>
      <c r="L122" s="306"/>
      <c r="M122" s="312"/>
      <c r="T122" s="313"/>
      <c r="AT122" s="314" t="s">
        <v>128</v>
      </c>
      <c r="AU122" s="314" t="s">
        <v>81</v>
      </c>
      <c r="AV122" s="311" t="s">
        <v>81</v>
      </c>
      <c r="AW122" s="311" t="s">
        <v>31</v>
      </c>
      <c r="AX122" s="311" t="s">
        <v>75</v>
      </c>
      <c r="AY122" s="314" t="s">
        <v>124</v>
      </c>
    </row>
    <row r="123" spans="2:65" s="311" customFormat="1" ht="13.2">
      <c r="B123" s="306"/>
      <c r="C123" s="344"/>
      <c r="D123" s="341"/>
      <c r="E123" s="345"/>
      <c r="F123" s="345"/>
      <c r="G123" s="345"/>
      <c r="H123" s="346"/>
      <c r="I123" s="474"/>
      <c r="J123" s="342"/>
      <c r="L123" s="306"/>
      <c r="M123" s="312"/>
      <c r="T123" s="313"/>
      <c r="AT123" s="314" t="s">
        <v>128</v>
      </c>
      <c r="AU123" s="314" t="s">
        <v>81</v>
      </c>
      <c r="AV123" s="311" t="s">
        <v>81</v>
      </c>
      <c r="AW123" s="311" t="s">
        <v>31</v>
      </c>
      <c r="AX123" s="311" t="s">
        <v>75</v>
      </c>
      <c r="AY123" s="314" t="s">
        <v>124</v>
      </c>
    </row>
    <row r="124" spans="2:65" s="311" customFormat="1" ht="13.2">
      <c r="B124" s="306"/>
      <c r="C124" s="340"/>
      <c r="D124" s="341"/>
      <c r="E124" s="527" t="s">
        <v>242</v>
      </c>
      <c r="F124" s="527"/>
      <c r="G124" s="527"/>
      <c r="H124" s="527"/>
      <c r="I124" s="474"/>
      <c r="J124" s="342"/>
      <c r="L124" s="306"/>
      <c r="M124" s="312"/>
      <c r="T124" s="313"/>
      <c r="AT124" s="314" t="s">
        <v>128</v>
      </c>
      <c r="AU124" s="314" t="s">
        <v>81</v>
      </c>
      <c r="AV124" s="311" t="s">
        <v>81</v>
      </c>
      <c r="AW124" s="311" t="s">
        <v>31</v>
      </c>
      <c r="AX124" s="311" t="s">
        <v>75</v>
      </c>
      <c r="AY124" s="314" t="s">
        <v>124</v>
      </c>
    </row>
    <row r="125" spans="2:65" s="319" customFormat="1" ht="26.4">
      <c r="B125" s="317"/>
      <c r="C125" s="340"/>
      <c r="D125" s="341"/>
      <c r="E125" s="307" t="s">
        <v>542</v>
      </c>
      <c r="F125" s="318" t="s">
        <v>543</v>
      </c>
      <c r="G125" s="309" t="s">
        <v>198</v>
      </c>
      <c r="H125" s="310">
        <v>2</v>
      </c>
      <c r="I125" s="474"/>
      <c r="J125" s="342">
        <f t="shared" ref="J125:J129" si="0">H125*I125</f>
        <v>0</v>
      </c>
      <c r="L125" s="317"/>
      <c r="M125" s="320"/>
      <c r="T125" s="321"/>
      <c r="AT125" s="322" t="s">
        <v>128</v>
      </c>
      <c r="AU125" s="322" t="s">
        <v>81</v>
      </c>
      <c r="AV125" s="319" t="s">
        <v>85</v>
      </c>
      <c r="AW125" s="319" t="s">
        <v>31</v>
      </c>
      <c r="AX125" s="319" t="s">
        <v>19</v>
      </c>
      <c r="AY125" s="322" t="s">
        <v>124</v>
      </c>
    </row>
    <row r="126" spans="2:65" s="327" customFormat="1" ht="26.4">
      <c r="B126" s="323"/>
      <c r="C126" s="340"/>
      <c r="D126" s="341"/>
      <c r="E126" s="307" t="s">
        <v>544</v>
      </c>
      <c r="F126" s="318" t="s">
        <v>545</v>
      </c>
      <c r="G126" s="309" t="s">
        <v>198</v>
      </c>
      <c r="H126" s="310">
        <v>2</v>
      </c>
      <c r="I126" s="474"/>
      <c r="J126" s="342">
        <f t="shared" si="0"/>
        <v>0</v>
      </c>
      <c r="K126" s="324"/>
      <c r="L126" s="323"/>
      <c r="M126" s="325" t="s">
        <v>1</v>
      </c>
      <c r="N126" s="326" t="s">
        <v>40</v>
      </c>
      <c r="P126" s="328">
        <f>O126*H126</f>
        <v>0</v>
      </c>
      <c r="Q126" s="328">
        <v>4.555E-2</v>
      </c>
      <c r="R126" s="328">
        <f>Q126*H126</f>
        <v>9.11E-2</v>
      </c>
      <c r="S126" s="328">
        <v>0</v>
      </c>
      <c r="T126" s="329">
        <f>S126*H126</f>
        <v>0</v>
      </c>
      <c r="AR126" s="330" t="s">
        <v>85</v>
      </c>
      <c r="AT126" s="330" t="s">
        <v>125</v>
      </c>
      <c r="AU126" s="330" t="s">
        <v>81</v>
      </c>
      <c r="AY126" s="330" t="s">
        <v>124</v>
      </c>
      <c r="BE126" s="331">
        <f>IF(N126="základní",J126,0)</f>
        <v>0</v>
      </c>
      <c r="BF126" s="331">
        <f>IF(N126="snížená",J126,0)</f>
        <v>0</v>
      </c>
      <c r="BG126" s="331">
        <f>IF(N126="zákl. přenesená",J126,0)</f>
        <v>0</v>
      </c>
      <c r="BH126" s="331">
        <f>IF(N126="sníž. přenesená",J126,0)</f>
        <v>0</v>
      </c>
      <c r="BI126" s="331">
        <f>IF(N126="nulová",J126,0)</f>
        <v>0</v>
      </c>
      <c r="BJ126" s="330" t="s">
        <v>19</v>
      </c>
      <c r="BK126" s="331">
        <f>ROUND(I126*H126,2)</f>
        <v>0</v>
      </c>
      <c r="BL126" s="330" t="s">
        <v>85</v>
      </c>
      <c r="BM126" s="330" t="s">
        <v>173</v>
      </c>
    </row>
    <row r="127" spans="2:65" s="333" customFormat="1" ht="13.2">
      <c r="B127" s="332"/>
      <c r="C127" s="340"/>
      <c r="D127" s="341"/>
      <c r="E127" s="307" t="s">
        <v>546</v>
      </c>
      <c r="F127" s="315" t="s">
        <v>547</v>
      </c>
      <c r="G127" s="309" t="s">
        <v>198</v>
      </c>
      <c r="H127" s="310">
        <v>2</v>
      </c>
      <c r="I127" s="474"/>
      <c r="J127" s="342">
        <f t="shared" si="0"/>
        <v>0</v>
      </c>
      <c r="L127" s="332"/>
      <c r="M127" s="334"/>
      <c r="T127" s="335"/>
      <c r="AT127" s="336" t="s">
        <v>128</v>
      </c>
      <c r="AU127" s="336" t="s">
        <v>81</v>
      </c>
      <c r="AV127" s="333" t="s">
        <v>19</v>
      </c>
      <c r="AW127" s="333" t="s">
        <v>31</v>
      </c>
      <c r="AX127" s="333" t="s">
        <v>75</v>
      </c>
      <c r="AY127" s="336" t="s">
        <v>124</v>
      </c>
    </row>
    <row r="128" spans="2:65" s="311" customFormat="1" ht="13.2">
      <c r="B128" s="306"/>
      <c r="C128" s="343"/>
      <c r="D128" s="341"/>
      <c r="E128" s="307" t="s">
        <v>548</v>
      </c>
      <c r="F128" s="315" t="s">
        <v>549</v>
      </c>
      <c r="G128" s="309" t="s">
        <v>198</v>
      </c>
      <c r="H128" s="310">
        <v>2</v>
      </c>
      <c r="I128" s="474"/>
      <c r="J128" s="342">
        <f t="shared" si="0"/>
        <v>0</v>
      </c>
      <c r="L128" s="306"/>
      <c r="M128" s="312"/>
      <c r="T128" s="313"/>
      <c r="AT128" s="314" t="s">
        <v>128</v>
      </c>
      <c r="AU128" s="314" t="s">
        <v>81</v>
      </c>
      <c r="AV128" s="311" t="s">
        <v>81</v>
      </c>
      <c r="AW128" s="311" t="s">
        <v>31</v>
      </c>
      <c r="AX128" s="311" t="s">
        <v>19</v>
      </c>
      <c r="AY128" s="314" t="s">
        <v>124</v>
      </c>
    </row>
    <row r="129" spans="2:65" s="327" customFormat="1" ht="16.5" customHeight="1">
      <c r="B129" s="323"/>
      <c r="C129" s="344"/>
      <c r="D129" s="341"/>
      <c r="E129" s="307" t="s">
        <v>550</v>
      </c>
      <c r="F129" s="318" t="s">
        <v>551</v>
      </c>
      <c r="G129" s="309" t="s">
        <v>198</v>
      </c>
      <c r="H129" s="310">
        <v>4</v>
      </c>
      <c r="I129" s="474"/>
      <c r="J129" s="342">
        <f t="shared" si="0"/>
        <v>0</v>
      </c>
      <c r="K129" s="324"/>
      <c r="L129" s="323"/>
      <c r="M129" s="325" t="s">
        <v>1</v>
      </c>
      <c r="N129" s="326" t="s">
        <v>40</v>
      </c>
      <c r="P129" s="328">
        <f>O129*H129</f>
        <v>0</v>
      </c>
      <c r="Q129" s="328">
        <v>5.4550000000000001E-2</v>
      </c>
      <c r="R129" s="328">
        <f>Q129*H129</f>
        <v>0.21820000000000001</v>
      </c>
      <c r="S129" s="328">
        <v>0</v>
      </c>
      <c r="T129" s="329">
        <f>S129*H129</f>
        <v>0</v>
      </c>
      <c r="AR129" s="330" t="s">
        <v>85</v>
      </c>
      <c r="AT129" s="330" t="s">
        <v>125</v>
      </c>
      <c r="AU129" s="330" t="s">
        <v>81</v>
      </c>
      <c r="AY129" s="330" t="s">
        <v>124</v>
      </c>
      <c r="BE129" s="331">
        <f>IF(N129="základní",J129,0)</f>
        <v>0</v>
      </c>
      <c r="BF129" s="331">
        <f>IF(N129="snížená",J129,0)</f>
        <v>0</v>
      </c>
      <c r="BG129" s="331">
        <f>IF(N129="zákl. přenesená",J129,0)</f>
        <v>0</v>
      </c>
      <c r="BH129" s="331">
        <f>IF(N129="sníž. přenesená",J129,0)</f>
        <v>0</v>
      </c>
      <c r="BI129" s="331">
        <f>IF(N129="nulová",J129,0)</f>
        <v>0</v>
      </c>
      <c r="BJ129" s="330" t="s">
        <v>19</v>
      </c>
      <c r="BK129" s="331">
        <f>ROUND(I129*H129,2)</f>
        <v>0</v>
      </c>
      <c r="BL129" s="330" t="s">
        <v>85</v>
      </c>
      <c r="BM129" s="330" t="s">
        <v>174</v>
      </c>
    </row>
    <row r="130" spans="2:65" s="333" customFormat="1" ht="13.2">
      <c r="B130" s="332"/>
      <c r="C130" s="344"/>
      <c r="D130" s="341"/>
      <c r="E130" s="307"/>
      <c r="F130" s="308"/>
      <c r="G130" s="309"/>
      <c r="H130" s="310"/>
      <c r="I130" s="474"/>
      <c r="J130" s="342"/>
      <c r="L130" s="332"/>
      <c r="M130" s="334"/>
      <c r="T130" s="335"/>
      <c r="AT130" s="336" t="s">
        <v>128</v>
      </c>
      <c r="AU130" s="336" t="s">
        <v>81</v>
      </c>
      <c r="AV130" s="333" t="s">
        <v>19</v>
      </c>
      <c r="AW130" s="333" t="s">
        <v>31</v>
      </c>
      <c r="AX130" s="333" t="s">
        <v>75</v>
      </c>
      <c r="AY130" s="336" t="s">
        <v>124</v>
      </c>
    </row>
    <row r="131" spans="2:65" s="311" customFormat="1" ht="13.2">
      <c r="B131" s="306"/>
      <c r="C131" s="340"/>
      <c r="D131" s="341"/>
      <c r="E131" s="527" t="s">
        <v>552</v>
      </c>
      <c r="F131" s="527"/>
      <c r="G131" s="527"/>
      <c r="H131" s="527"/>
      <c r="I131" s="474"/>
      <c r="J131" s="342"/>
      <c r="L131" s="306"/>
      <c r="M131" s="312"/>
      <c r="T131" s="313"/>
      <c r="AT131" s="314" t="s">
        <v>128</v>
      </c>
      <c r="AU131" s="314" t="s">
        <v>81</v>
      </c>
      <c r="AV131" s="311" t="s">
        <v>81</v>
      </c>
      <c r="AW131" s="311" t="s">
        <v>31</v>
      </c>
      <c r="AX131" s="311" t="s">
        <v>19</v>
      </c>
      <c r="AY131" s="314" t="s">
        <v>124</v>
      </c>
    </row>
    <row r="132" spans="2:65" s="327" customFormat="1" ht="26.4">
      <c r="B132" s="323"/>
      <c r="C132" s="340"/>
      <c r="D132" s="341"/>
      <c r="E132" s="307" t="s">
        <v>553</v>
      </c>
      <c r="F132" s="318" t="s">
        <v>554</v>
      </c>
      <c r="G132" s="309" t="s">
        <v>200</v>
      </c>
      <c r="H132" s="310">
        <v>20</v>
      </c>
      <c r="I132" s="474"/>
      <c r="J132" s="342">
        <f t="shared" ref="J132:J135" si="1">H132*I132</f>
        <v>0</v>
      </c>
      <c r="K132" s="324"/>
      <c r="L132" s="323"/>
      <c r="M132" s="325" t="s">
        <v>1</v>
      </c>
      <c r="N132" s="326" t="s">
        <v>40</v>
      </c>
      <c r="P132" s="328">
        <f>O132*H132</f>
        <v>0</v>
      </c>
      <c r="Q132" s="328">
        <v>6.3549999999999995E-2</v>
      </c>
      <c r="R132" s="328">
        <f>Q132*H132</f>
        <v>1.2709999999999999</v>
      </c>
      <c r="S132" s="328">
        <v>0</v>
      </c>
      <c r="T132" s="329">
        <f>S132*H132</f>
        <v>0</v>
      </c>
      <c r="AR132" s="330" t="s">
        <v>85</v>
      </c>
      <c r="AT132" s="330" t="s">
        <v>125</v>
      </c>
      <c r="AU132" s="330" t="s">
        <v>81</v>
      </c>
      <c r="AY132" s="330" t="s">
        <v>124</v>
      </c>
      <c r="BE132" s="331">
        <f>IF(N132="základní",J132,0)</f>
        <v>0</v>
      </c>
      <c r="BF132" s="331">
        <f>IF(N132="snížená",J132,0)</f>
        <v>0</v>
      </c>
      <c r="BG132" s="331">
        <f>IF(N132="zákl. přenesená",J132,0)</f>
        <v>0</v>
      </c>
      <c r="BH132" s="331">
        <f>IF(N132="sníž. přenesená",J132,0)</f>
        <v>0</v>
      </c>
      <c r="BI132" s="331">
        <f>IF(N132="nulová",J132,0)</f>
        <v>0</v>
      </c>
      <c r="BJ132" s="330" t="s">
        <v>19</v>
      </c>
      <c r="BK132" s="331">
        <f>ROUND(I132*H132,2)</f>
        <v>0</v>
      </c>
      <c r="BL132" s="330" t="s">
        <v>85</v>
      </c>
      <c r="BM132" s="330" t="s">
        <v>175</v>
      </c>
    </row>
    <row r="133" spans="2:65" s="333" customFormat="1" ht="26.4">
      <c r="B133" s="332"/>
      <c r="C133" s="340"/>
      <c r="D133" s="341"/>
      <c r="E133" s="307" t="s">
        <v>555</v>
      </c>
      <c r="F133" s="318" t="s">
        <v>556</v>
      </c>
      <c r="G133" s="309" t="s">
        <v>200</v>
      </c>
      <c r="H133" s="310">
        <v>25</v>
      </c>
      <c r="I133" s="474"/>
      <c r="J133" s="342">
        <f t="shared" si="1"/>
        <v>0</v>
      </c>
      <c r="L133" s="332"/>
      <c r="M133" s="334"/>
      <c r="T133" s="335"/>
      <c r="AT133" s="336" t="s">
        <v>128</v>
      </c>
      <c r="AU133" s="336" t="s">
        <v>81</v>
      </c>
      <c r="AV133" s="333" t="s">
        <v>19</v>
      </c>
      <c r="AW133" s="333" t="s">
        <v>31</v>
      </c>
      <c r="AX133" s="333" t="s">
        <v>75</v>
      </c>
      <c r="AY133" s="336" t="s">
        <v>124</v>
      </c>
    </row>
    <row r="134" spans="2:65" s="311" customFormat="1" ht="13.2">
      <c r="B134" s="306"/>
      <c r="C134" s="340"/>
      <c r="D134" s="347"/>
      <c r="E134" s="307" t="s">
        <v>557</v>
      </c>
      <c r="F134" s="318" t="s">
        <v>558</v>
      </c>
      <c r="G134" s="309" t="s">
        <v>164</v>
      </c>
      <c r="H134" s="310">
        <v>1</v>
      </c>
      <c r="I134" s="474"/>
      <c r="J134" s="342">
        <f t="shared" si="1"/>
        <v>0</v>
      </c>
      <c r="L134" s="306"/>
      <c r="M134" s="312"/>
      <c r="T134" s="313"/>
      <c r="AT134" s="314" t="s">
        <v>128</v>
      </c>
      <c r="AU134" s="314" t="s">
        <v>81</v>
      </c>
      <c r="AV134" s="311" t="s">
        <v>81</v>
      </c>
      <c r="AW134" s="311" t="s">
        <v>31</v>
      </c>
      <c r="AX134" s="311" t="s">
        <v>75</v>
      </c>
      <c r="AY134" s="314" t="s">
        <v>124</v>
      </c>
    </row>
    <row r="135" spans="2:65" s="333" customFormat="1" ht="92.4">
      <c r="B135" s="332"/>
      <c r="C135" s="343"/>
      <c r="D135" s="341"/>
      <c r="E135" s="307" t="s">
        <v>559</v>
      </c>
      <c r="F135" s="337" t="s">
        <v>560</v>
      </c>
      <c r="G135" s="309" t="s">
        <v>198</v>
      </c>
      <c r="H135" s="310">
        <v>4</v>
      </c>
      <c r="I135" s="474"/>
      <c r="J135" s="342">
        <f t="shared" si="1"/>
        <v>0</v>
      </c>
      <c r="L135" s="332"/>
      <c r="M135" s="334"/>
      <c r="T135" s="335"/>
      <c r="AT135" s="336" t="s">
        <v>128</v>
      </c>
      <c r="AU135" s="336" t="s">
        <v>81</v>
      </c>
      <c r="AV135" s="333" t="s">
        <v>19</v>
      </c>
      <c r="AW135" s="333" t="s">
        <v>31</v>
      </c>
      <c r="AX135" s="333" t="s">
        <v>75</v>
      </c>
      <c r="AY135" s="336" t="s">
        <v>124</v>
      </c>
    </row>
    <row r="136" spans="2:65" s="311" customFormat="1" ht="13.2">
      <c r="B136" s="306"/>
      <c r="C136" s="348"/>
      <c r="D136" s="341"/>
      <c r="E136" s="307"/>
      <c r="F136" s="318"/>
      <c r="G136" s="309"/>
      <c r="H136" s="310"/>
      <c r="I136" s="474"/>
      <c r="J136" s="342"/>
      <c r="L136" s="306"/>
      <c r="M136" s="312"/>
      <c r="T136" s="313"/>
      <c r="AT136" s="314" t="s">
        <v>128</v>
      </c>
      <c r="AU136" s="314" t="s">
        <v>81</v>
      </c>
      <c r="AV136" s="311" t="s">
        <v>81</v>
      </c>
      <c r="AW136" s="311" t="s">
        <v>31</v>
      </c>
      <c r="AX136" s="311" t="s">
        <v>75</v>
      </c>
      <c r="AY136" s="314" t="s">
        <v>124</v>
      </c>
    </row>
    <row r="137" spans="2:65" s="319" customFormat="1" ht="13.2">
      <c r="B137" s="317"/>
      <c r="C137" s="344"/>
      <c r="D137" s="341"/>
      <c r="E137" s="527" t="s">
        <v>561</v>
      </c>
      <c r="F137" s="527"/>
      <c r="G137" s="527"/>
      <c r="H137" s="527"/>
      <c r="I137" s="474"/>
      <c r="J137" s="342"/>
      <c r="L137" s="317"/>
      <c r="M137" s="320"/>
      <c r="T137" s="321"/>
      <c r="AT137" s="322" t="s">
        <v>128</v>
      </c>
      <c r="AU137" s="322" t="s">
        <v>81</v>
      </c>
      <c r="AV137" s="319" t="s">
        <v>85</v>
      </c>
      <c r="AW137" s="319" t="s">
        <v>31</v>
      </c>
      <c r="AX137" s="319" t="s">
        <v>19</v>
      </c>
      <c r="AY137" s="322" t="s">
        <v>124</v>
      </c>
    </row>
    <row r="138" spans="2:65" s="327" customFormat="1" ht="26.4">
      <c r="B138" s="323"/>
      <c r="C138" s="340"/>
      <c r="D138" s="341"/>
      <c r="E138" s="307" t="s">
        <v>562</v>
      </c>
      <c r="F138" s="318" t="s">
        <v>563</v>
      </c>
      <c r="G138" s="309" t="s">
        <v>200</v>
      </c>
      <c r="H138" s="310">
        <v>20</v>
      </c>
      <c r="I138" s="474"/>
      <c r="J138" s="342">
        <f t="shared" ref="J138:J141" si="2">H138*I138</f>
        <v>0</v>
      </c>
      <c r="K138" s="324"/>
      <c r="L138" s="323"/>
      <c r="M138" s="325" t="s">
        <v>1</v>
      </c>
      <c r="N138" s="326" t="s">
        <v>40</v>
      </c>
      <c r="P138" s="328">
        <f>O138*H138</f>
        <v>0</v>
      </c>
      <c r="Q138" s="328">
        <v>0.10904999999999999</v>
      </c>
      <c r="R138" s="328">
        <f>Q138*H138</f>
        <v>2.181</v>
      </c>
      <c r="S138" s="328">
        <v>0</v>
      </c>
      <c r="T138" s="329">
        <f>S138*H138</f>
        <v>0</v>
      </c>
      <c r="AR138" s="330" t="s">
        <v>85</v>
      </c>
      <c r="AT138" s="330" t="s">
        <v>125</v>
      </c>
      <c r="AU138" s="330" t="s">
        <v>81</v>
      </c>
      <c r="AY138" s="330" t="s">
        <v>124</v>
      </c>
      <c r="BE138" s="331">
        <f>IF(N138="základní",J138,0)</f>
        <v>0</v>
      </c>
      <c r="BF138" s="331">
        <f>IF(N138="snížená",J138,0)</f>
        <v>0</v>
      </c>
      <c r="BG138" s="331">
        <f>IF(N138="zákl. přenesená",J138,0)</f>
        <v>0</v>
      </c>
      <c r="BH138" s="331">
        <f>IF(N138="sníž. přenesená",J138,0)</f>
        <v>0</v>
      </c>
      <c r="BI138" s="331">
        <f>IF(N138="nulová",J138,0)</f>
        <v>0</v>
      </c>
      <c r="BJ138" s="330" t="s">
        <v>19</v>
      </c>
      <c r="BK138" s="331">
        <f>ROUND(I138*H138,2)</f>
        <v>0</v>
      </c>
      <c r="BL138" s="330" t="s">
        <v>85</v>
      </c>
      <c r="BM138" s="330" t="s">
        <v>176</v>
      </c>
    </row>
    <row r="139" spans="2:65" s="333" customFormat="1" ht="26.4">
      <c r="B139" s="332"/>
      <c r="C139" s="340"/>
      <c r="D139" s="341"/>
      <c r="E139" s="307" t="s">
        <v>564</v>
      </c>
      <c r="F139" s="318" t="s">
        <v>556</v>
      </c>
      <c r="G139" s="309" t="s">
        <v>200</v>
      </c>
      <c r="H139" s="310">
        <v>25</v>
      </c>
      <c r="I139" s="474"/>
      <c r="J139" s="342">
        <f t="shared" si="2"/>
        <v>0</v>
      </c>
      <c r="L139" s="332"/>
      <c r="M139" s="334"/>
      <c r="T139" s="335"/>
      <c r="AT139" s="336" t="s">
        <v>128</v>
      </c>
      <c r="AU139" s="336" t="s">
        <v>81</v>
      </c>
      <c r="AV139" s="333" t="s">
        <v>19</v>
      </c>
      <c r="AW139" s="333" t="s">
        <v>31</v>
      </c>
      <c r="AX139" s="333" t="s">
        <v>75</v>
      </c>
      <c r="AY139" s="336" t="s">
        <v>124</v>
      </c>
    </row>
    <row r="140" spans="2:65" s="311" customFormat="1" ht="13.2">
      <c r="B140" s="306"/>
      <c r="C140" s="340"/>
      <c r="D140" s="341"/>
      <c r="E140" s="307" t="s">
        <v>565</v>
      </c>
      <c r="F140" s="318" t="s">
        <v>558</v>
      </c>
      <c r="G140" s="309" t="s">
        <v>164</v>
      </c>
      <c r="H140" s="310">
        <v>1</v>
      </c>
      <c r="I140" s="474"/>
      <c r="J140" s="342">
        <f t="shared" si="2"/>
        <v>0</v>
      </c>
      <c r="L140" s="306"/>
      <c r="M140" s="312"/>
      <c r="T140" s="313"/>
      <c r="AT140" s="314" t="s">
        <v>128</v>
      </c>
      <c r="AU140" s="314" t="s">
        <v>81</v>
      </c>
      <c r="AV140" s="311" t="s">
        <v>81</v>
      </c>
      <c r="AW140" s="311" t="s">
        <v>31</v>
      </c>
      <c r="AX140" s="311" t="s">
        <v>19</v>
      </c>
      <c r="AY140" s="314" t="s">
        <v>124</v>
      </c>
    </row>
    <row r="141" spans="2:65" s="327" customFormat="1" ht="92.4">
      <c r="B141" s="323"/>
      <c r="C141" s="340"/>
      <c r="D141" s="341"/>
      <c r="E141" s="307" t="s">
        <v>566</v>
      </c>
      <c r="F141" s="337" t="s">
        <v>567</v>
      </c>
      <c r="G141" s="309" t="s">
        <v>198</v>
      </c>
      <c r="H141" s="310">
        <v>4</v>
      </c>
      <c r="I141" s="474"/>
      <c r="J141" s="342">
        <f t="shared" si="2"/>
        <v>0</v>
      </c>
      <c r="K141" s="324"/>
      <c r="L141" s="323"/>
      <c r="M141" s="325" t="s">
        <v>1</v>
      </c>
      <c r="N141" s="326" t="s">
        <v>40</v>
      </c>
      <c r="P141" s="328">
        <f>O141*H141</f>
        <v>0</v>
      </c>
      <c r="Q141" s="328">
        <v>1.8280000000000001E-2</v>
      </c>
      <c r="R141" s="328">
        <f>Q141*H141</f>
        <v>7.3120000000000004E-2</v>
      </c>
      <c r="S141" s="328">
        <v>0</v>
      </c>
      <c r="T141" s="329">
        <f>S141*H141</f>
        <v>0</v>
      </c>
      <c r="AR141" s="330" t="s">
        <v>85</v>
      </c>
      <c r="AT141" s="330" t="s">
        <v>125</v>
      </c>
      <c r="AU141" s="330" t="s">
        <v>81</v>
      </c>
      <c r="AY141" s="330" t="s">
        <v>124</v>
      </c>
      <c r="BE141" s="331">
        <f>IF(N141="základní",J141,0)</f>
        <v>0</v>
      </c>
      <c r="BF141" s="331">
        <f>IF(N141="snížená",J141,0)</f>
        <v>0</v>
      </c>
      <c r="BG141" s="331">
        <f>IF(N141="zákl. přenesená",J141,0)</f>
        <v>0</v>
      </c>
      <c r="BH141" s="331">
        <f>IF(N141="sníž. přenesená",J141,0)</f>
        <v>0</v>
      </c>
      <c r="BI141" s="331">
        <f>IF(N141="nulová",J141,0)</f>
        <v>0</v>
      </c>
      <c r="BJ141" s="330" t="s">
        <v>19</v>
      </c>
      <c r="BK141" s="331">
        <f>ROUND(I141*H141,2)</f>
        <v>0</v>
      </c>
      <c r="BL141" s="330" t="s">
        <v>85</v>
      </c>
      <c r="BM141" s="330" t="s">
        <v>177</v>
      </c>
    </row>
    <row r="142" spans="2:65" s="333" customFormat="1" ht="13.2">
      <c r="B142" s="332"/>
      <c r="C142" s="343"/>
      <c r="D142" s="341"/>
      <c r="E142" s="307"/>
      <c r="F142" s="318"/>
      <c r="G142" s="309"/>
      <c r="H142" s="310"/>
      <c r="I142" s="474"/>
      <c r="J142" s="342"/>
      <c r="L142" s="332"/>
      <c r="M142" s="334"/>
      <c r="T142" s="335"/>
      <c r="AT142" s="336" t="s">
        <v>128</v>
      </c>
      <c r="AU142" s="336" t="s">
        <v>81</v>
      </c>
      <c r="AV142" s="333" t="s">
        <v>19</v>
      </c>
      <c r="AW142" s="333" t="s">
        <v>31</v>
      </c>
      <c r="AX142" s="333" t="s">
        <v>75</v>
      </c>
      <c r="AY142" s="336" t="s">
        <v>124</v>
      </c>
    </row>
    <row r="143" spans="2:65" s="311" customFormat="1" ht="13.2">
      <c r="B143" s="306"/>
      <c r="C143" s="344"/>
      <c r="D143" s="341"/>
      <c r="E143" s="527" t="s">
        <v>568</v>
      </c>
      <c r="F143" s="527"/>
      <c r="G143" s="527"/>
      <c r="H143" s="527"/>
      <c r="I143" s="474"/>
      <c r="J143" s="342"/>
      <c r="L143" s="306"/>
      <c r="M143" s="312"/>
      <c r="T143" s="313"/>
      <c r="AT143" s="314" t="s">
        <v>128</v>
      </c>
      <c r="AU143" s="314" t="s">
        <v>81</v>
      </c>
      <c r="AV143" s="311" t="s">
        <v>81</v>
      </c>
      <c r="AW143" s="311" t="s">
        <v>31</v>
      </c>
      <c r="AX143" s="311" t="s">
        <v>19</v>
      </c>
      <c r="AY143" s="314" t="s">
        <v>124</v>
      </c>
    </row>
    <row r="144" spans="2:65" s="327" customFormat="1" ht="26.4">
      <c r="B144" s="323"/>
      <c r="C144" s="340"/>
      <c r="D144" s="341"/>
      <c r="E144" s="307" t="s">
        <v>569</v>
      </c>
      <c r="F144" s="308" t="s">
        <v>570</v>
      </c>
      <c r="G144" s="309" t="s">
        <v>200</v>
      </c>
      <c r="H144" s="310">
        <v>20</v>
      </c>
      <c r="I144" s="474"/>
      <c r="J144" s="342">
        <f t="shared" ref="J144:J147" si="3">H144*I144</f>
        <v>0</v>
      </c>
      <c r="K144" s="324"/>
      <c r="L144" s="323"/>
      <c r="M144" s="325" t="s">
        <v>1</v>
      </c>
      <c r="N144" s="326" t="s">
        <v>40</v>
      </c>
      <c r="P144" s="328">
        <f>O144*H144</f>
        <v>0</v>
      </c>
      <c r="Q144" s="328">
        <v>1.875E-4</v>
      </c>
      <c r="R144" s="328">
        <f>Q144*H144</f>
        <v>3.7499999999999999E-3</v>
      </c>
      <c r="S144" s="328">
        <v>0</v>
      </c>
      <c r="T144" s="329">
        <f>S144*H144</f>
        <v>0</v>
      </c>
      <c r="AR144" s="330" t="s">
        <v>85</v>
      </c>
      <c r="AT144" s="330" t="s">
        <v>125</v>
      </c>
      <c r="AU144" s="330" t="s">
        <v>81</v>
      </c>
      <c r="AY144" s="330" t="s">
        <v>124</v>
      </c>
      <c r="BE144" s="331">
        <f>IF(N144="základní",J144,0)</f>
        <v>0</v>
      </c>
      <c r="BF144" s="331">
        <f>IF(N144="snížená",J144,0)</f>
        <v>0</v>
      </c>
      <c r="BG144" s="331">
        <f>IF(N144="zákl. přenesená",J144,0)</f>
        <v>0</v>
      </c>
      <c r="BH144" s="331">
        <f>IF(N144="sníž. přenesená",J144,0)</f>
        <v>0</v>
      </c>
      <c r="BI144" s="331">
        <f>IF(N144="nulová",J144,0)</f>
        <v>0</v>
      </c>
      <c r="BJ144" s="330" t="s">
        <v>19</v>
      </c>
      <c r="BK144" s="331">
        <f>ROUND(I144*H144,2)</f>
        <v>0</v>
      </c>
      <c r="BL144" s="330" t="s">
        <v>85</v>
      </c>
      <c r="BM144" s="330" t="s">
        <v>178</v>
      </c>
    </row>
    <row r="145" spans="2:65" s="333" customFormat="1" ht="26.4">
      <c r="B145" s="332"/>
      <c r="C145" s="340"/>
      <c r="D145" s="341"/>
      <c r="E145" s="307" t="s">
        <v>571</v>
      </c>
      <c r="F145" s="308" t="s">
        <v>572</v>
      </c>
      <c r="G145" s="309" t="s">
        <v>200</v>
      </c>
      <c r="H145" s="310">
        <v>25</v>
      </c>
      <c r="I145" s="474"/>
      <c r="J145" s="342">
        <f t="shared" si="3"/>
        <v>0</v>
      </c>
      <c r="L145" s="332"/>
      <c r="M145" s="334"/>
      <c r="T145" s="335"/>
      <c r="AT145" s="336" t="s">
        <v>128</v>
      </c>
      <c r="AU145" s="336" t="s">
        <v>81</v>
      </c>
      <c r="AV145" s="333" t="s">
        <v>19</v>
      </c>
      <c r="AW145" s="333" t="s">
        <v>31</v>
      </c>
      <c r="AX145" s="333" t="s">
        <v>75</v>
      </c>
      <c r="AY145" s="336" t="s">
        <v>124</v>
      </c>
    </row>
    <row r="146" spans="2:65" s="311" customFormat="1" ht="26.4">
      <c r="B146" s="306"/>
      <c r="C146" s="340"/>
      <c r="D146" s="341"/>
      <c r="E146" s="307" t="s">
        <v>573</v>
      </c>
      <c r="F146" s="318" t="s">
        <v>574</v>
      </c>
      <c r="G146" s="309" t="s">
        <v>200</v>
      </c>
      <c r="H146" s="310">
        <v>20</v>
      </c>
      <c r="I146" s="474"/>
      <c r="J146" s="342">
        <f t="shared" si="3"/>
        <v>0</v>
      </c>
      <c r="L146" s="306"/>
      <c r="M146" s="312"/>
      <c r="T146" s="313"/>
      <c r="AT146" s="314" t="s">
        <v>128</v>
      </c>
      <c r="AU146" s="314" t="s">
        <v>81</v>
      </c>
      <c r="AV146" s="311" t="s">
        <v>81</v>
      </c>
      <c r="AW146" s="311" t="s">
        <v>31</v>
      </c>
      <c r="AX146" s="311" t="s">
        <v>75</v>
      </c>
      <c r="AY146" s="314" t="s">
        <v>124</v>
      </c>
    </row>
    <row r="147" spans="2:65" s="333" customFormat="1" ht="26.4">
      <c r="B147" s="332"/>
      <c r="C147" s="340"/>
      <c r="D147" s="341"/>
      <c r="E147" s="307" t="s">
        <v>575</v>
      </c>
      <c r="F147" s="318" t="s">
        <v>576</v>
      </c>
      <c r="G147" s="309" t="s">
        <v>200</v>
      </c>
      <c r="H147" s="310">
        <v>25</v>
      </c>
      <c r="I147" s="474"/>
      <c r="J147" s="342">
        <f t="shared" si="3"/>
        <v>0</v>
      </c>
      <c r="L147" s="332"/>
      <c r="M147" s="334"/>
      <c r="T147" s="335"/>
      <c r="AT147" s="336" t="s">
        <v>128</v>
      </c>
      <c r="AU147" s="336" t="s">
        <v>81</v>
      </c>
      <c r="AV147" s="333" t="s">
        <v>19</v>
      </c>
      <c r="AW147" s="333" t="s">
        <v>31</v>
      </c>
      <c r="AX147" s="333" t="s">
        <v>75</v>
      </c>
      <c r="AY147" s="336" t="s">
        <v>124</v>
      </c>
    </row>
    <row r="148" spans="2:65" s="311" customFormat="1" ht="13.2">
      <c r="B148" s="306"/>
      <c r="C148" s="343"/>
      <c r="D148" s="341"/>
      <c r="E148" s="307"/>
      <c r="F148" s="308"/>
      <c r="G148" s="309"/>
      <c r="H148" s="338"/>
      <c r="I148" s="474"/>
      <c r="J148" s="342"/>
      <c r="L148" s="306"/>
      <c r="M148" s="312"/>
      <c r="T148" s="313"/>
      <c r="AT148" s="314" t="s">
        <v>128</v>
      </c>
      <c r="AU148" s="314" t="s">
        <v>81</v>
      </c>
      <c r="AV148" s="311" t="s">
        <v>81</v>
      </c>
      <c r="AW148" s="311" t="s">
        <v>31</v>
      </c>
      <c r="AX148" s="311" t="s">
        <v>75</v>
      </c>
      <c r="AY148" s="314" t="s">
        <v>124</v>
      </c>
    </row>
    <row r="149" spans="2:65" s="319" customFormat="1" ht="13.2">
      <c r="B149" s="317"/>
      <c r="C149" s="348"/>
      <c r="D149" s="341"/>
      <c r="E149" s="527" t="s">
        <v>577</v>
      </c>
      <c r="F149" s="527"/>
      <c r="G149" s="527"/>
      <c r="H149" s="527"/>
      <c r="I149" s="474"/>
      <c r="J149" s="342"/>
      <c r="L149" s="317"/>
      <c r="M149" s="320"/>
      <c r="T149" s="321"/>
      <c r="AT149" s="322" t="s">
        <v>128</v>
      </c>
      <c r="AU149" s="322" t="s">
        <v>81</v>
      </c>
      <c r="AV149" s="319" t="s">
        <v>85</v>
      </c>
      <c r="AW149" s="319" t="s">
        <v>31</v>
      </c>
      <c r="AX149" s="319" t="s">
        <v>19</v>
      </c>
      <c r="AY149" s="322" t="s">
        <v>124</v>
      </c>
    </row>
    <row r="150" spans="2:65" s="327" customFormat="1" ht="13.2">
      <c r="B150" s="323"/>
      <c r="C150" s="344"/>
      <c r="D150" s="341"/>
      <c r="E150" s="307" t="s">
        <v>578</v>
      </c>
      <c r="F150" s="308" t="s">
        <v>579</v>
      </c>
      <c r="G150" s="309" t="s">
        <v>164</v>
      </c>
      <c r="H150" s="310">
        <v>1</v>
      </c>
      <c r="I150" s="474"/>
      <c r="J150" s="342">
        <f>H150*I150</f>
        <v>0</v>
      </c>
      <c r="K150" s="324"/>
      <c r="L150" s="323"/>
      <c r="M150" s="325" t="s">
        <v>1</v>
      </c>
      <c r="N150" s="326" t="s">
        <v>40</v>
      </c>
      <c r="P150" s="328">
        <f>O150*H150</f>
        <v>0</v>
      </c>
      <c r="Q150" s="328">
        <v>0.134154</v>
      </c>
      <c r="R150" s="328">
        <f>Q150*H150</f>
        <v>0.134154</v>
      </c>
      <c r="S150" s="328">
        <v>0</v>
      </c>
      <c r="T150" s="329">
        <f>S150*H150</f>
        <v>0</v>
      </c>
      <c r="AR150" s="330" t="s">
        <v>85</v>
      </c>
      <c r="AT150" s="330" t="s">
        <v>125</v>
      </c>
      <c r="AU150" s="330" t="s">
        <v>81</v>
      </c>
      <c r="AY150" s="330" t="s">
        <v>124</v>
      </c>
      <c r="BE150" s="331">
        <f>IF(N150="základní",J150,0)</f>
        <v>0</v>
      </c>
      <c r="BF150" s="331">
        <f>IF(N150="snížená",J150,0)</f>
        <v>0</v>
      </c>
      <c r="BG150" s="331">
        <f>IF(N150="zákl. přenesená",J150,0)</f>
        <v>0</v>
      </c>
      <c r="BH150" s="331">
        <f>IF(N150="sníž. přenesená",J150,0)</f>
        <v>0</v>
      </c>
      <c r="BI150" s="331">
        <f>IF(N150="nulová",J150,0)</f>
        <v>0</v>
      </c>
      <c r="BJ150" s="330" t="s">
        <v>19</v>
      </c>
      <c r="BK150" s="331">
        <f>ROUND(I150*H150,2)</f>
        <v>0</v>
      </c>
      <c r="BL150" s="330" t="s">
        <v>85</v>
      </c>
      <c r="BM150" s="330" t="s">
        <v>179</v>
      </c>
    </row>
    <row r="151" spans="2:65" s="311" customFormat="1" ht="105.6">
      <c r="B151" s="306"/>
      <c r="C151" s="349"/>
      <c r="D151" s="341"/>
      <c r="E151" s="307" t="s">
        <v>580</v>
      </c>
      <c r="F151" s="308" t="s">
        <v>581</v>
      </c>
      <c r="G151" s="309" t="s">
        <v>164</v>
      </c>
      <c r="H151" s="310">
        <v>2</v>
      </c>
      <c r="I151" s="474"/>
      <c r="J151" s="342">
        <f t="shared" ref="J151:J161" si="4">H151*I151</f>
        <v>0</v>
      </c>
      <c r="L151" s="306"/>
      <c r="M151" s="312"/>
      <c r="T151" s="313"/>
      <c r="AT151" s="314" t="s">
        <v>128</v>
      </c>
      <c r="AU151" s="314" t="s">
        <v>81</v>
      </c>
      <c r="AV151" s="311" t="s">
        <v>81</v>
      </c>
      <c r="AW151" s="311" t="s">
        <v>31</v>
      </c>
      <c r="AX151" s="311" t="s">
        <v>19</v>
      </c>
      <c r="AY151" s="314" t="s">
        <v>124</v>
      </c>
    </row>
    <row r="152" spans="2:65" s="327" customFormat="1" ht="26.4">
      <c r="B152" s="323"/>
      <c r="C152" s="340"/>
      <c r="D152" s="341"/>
      <c r="E152" s="307" t="s">
        <v>582</v>
      </c>
      <c r="F152" s="308" t="s">
        <v>583</v>
      </c>
      <c r="G152" s="309" t="s">
        <v>164</v>
      </c>
      <c r="H152" s="310">
        <v>1</v>
      </c>
      <c r="I152" s="474"/>
      <c r="J152" s="342">
        <f t="shared" si="4"/>
        <v>0</v>
      </c>
      <c r="K152" s="324"/>
      <c r="L152" s="323"/>
      <c r="M152" s="325" t="s">
        <v>1</v>
      </c>
      <c r="N152" s="326" t="s">
        <v>40</v>
      </c>
      <c r="P152" s="328">
        <f>O152*H152</f>
        <v>0</v>
      </c>
      <c r="Q152" s="328">
        <v>1.3760000000000001E-4</v>
      </c>
      <c r="R152" s="328">
        <f>Q152*H152</f>
        <v>1.3760000000000001E-4</v>
      </c>
      <c r="S152" s="328">
        <v>0</v>
      </c>
      <c r="T152" s="329">
        <f>S152*H152</f>
        <v>0</v>
      </c>
      <c r="AR152" s="330" t="s">
        <v>85</v>
      </c>
      <c r="AT152" s="330" t="s">
        <v>125</v>
      </c>
      <c r="AU152" s="330" t="s">
        <v>81</v>
      </c>
      <c r="AY152" s="330" t="s">
        <v>124</v>
      </c>
      <c r="BE152" s="331">
        <f>IF(N152="základní",J152,0)</f>
        <v>0</v>
      </c>
      <c r="BF152" s="331">
        <f>IF(N152="snížená",J152,0)</f>
        <v>0</v>
      </c>
      <c r="BG152" s="331">
        <f>IF(N152="zákl. přenesená",J152,0)</f>
        <v>0</v>
      </c>
      <c r="BH152" s="331">
        <f>IF(N152="sníž. přenesená",J152,0)</f>
        <v>0</v>
      </c>
      <c r="BI152" s="331">
        <f>IF(N152="nulová",J152,0)</f>
        <v>0</v>
      </c>
      <c r="BJ152" s="330" t="s">
        <v>19</v>
      </c>
      <c r="BK152" s="331">
        <f>ROUND(I152*H152,2)</f>
        <v>0</v>
      </c>
      <c r="BL152" s="330" t="s">
        <v>85</v>
      </c>
      <c r="BM152" s="330" t="s">
        <v>180</v>
      </c>
    </row>
    <row r="153" spans="2:65" s="333" customFormat="1" ht="13.2">
      <c r="B153" s="332"/>
      <c r="C153" s="340"/>
      <c r="D153" s="341"/>
      <c r="E153" s="307" t="s">
        <v>584</v>
      </c>
      <c r="F153" s="308" t="s">
        <v>585</v>
      </c>
      <c r="G153" s="309" t="s">
        <v>164</v>
      </c>
      <c r="H153" s="310">
        <v>1</v>
      </c>
      <c r="I153" s="474"/>
      <c r="J153" s="342">
        <f t="shared" si="4"/>
        <v>0</v>
      </c>
      <c r="L153" s="332"/>
      <c r="M153" s="334"/>
      <c r="T153" s="335"/>
      <c r="AT153" s="336" t="s">
        <v>128</v>
      </c>
      <c r="AU153" s="336" t="s">
        <v>81</v>
      </c>
      <c r="AV153" s="333" t="s">
        <v>19</v>
      </c>
      <c r="AW153" s="333" t="s">
        <v>31</v>
      </c>
      <c r="AX153" s="333" t="s">
        <v>75</v>
      </c>
      <c r="AY153" s="336" t="s">
        <v>124</v>
      </c>
    </row>
    <row r="154" spans="2:65" s="311" customFormat="1" ht="39.6">
      <c r="B154" s="306"/>
      <c r="C154" s="343"/>
      <c r="D154" s="341"/>
      <c r="E154" s="307" t="s">
        <v>586</v>
      </c>
      <c r="F154" s="308" t="s">
        <v>587</v>
      </c>
      <c r="G154" s="309" t="s">
        <v>164</v>
      </c>
      <c r="H154" s="310">
        <v>1</v>
      </c>
      <c r="I154" s="474"/>
      <c r="J154" s="342">
        <f t="shared" si="4"/>
        <v>0</v>
      </c>
      <c r="L154" s="306"/>
      <c r="M154" s="312"/>
      <c r="T154" s="313"/>
      <c r="AT154" s="314" t="s">
        <v>128</v>
      </c>
      <c r="AU154" s="314" t="s">
        <v>81</v>
      </c>
      <c r="AV154" s="311" t="s">
        <v>81</v>
      </c>
      <c r="AW154" s="311" t="s">
        <v>31</v>
      </c>
      <c r="AX154" s="311" t="s">
        <v>19</v>
      </c>
      <c r="AY154" s="314" t="s">
        <v>124</v>
      </c>
    </row>
    <row r="155" spans="2:65" s="351" customFormat="1" ht="13.2">
      <c r="B155" s="350"/>
      <c r="C155" s="344"/>
      <c r="D155" s="341"/>
      <c r="E155" s="307" t="s">
        <v>588</v>
      </c>
      <c r="F155" s="308" t="s">
        <v>589</v>
      </c>
      <c r="G155" s="309" t="s">
        <v>164</v>
      </c>
      <c r="H155" s="310">
        <v>1</v>
      </c>
      <c r="I155" s="474"/>
      <c r="J155" s="342">
        <f t="shared" si="4"/>
        <v>0</v>
      </c>
      <c r="L155" s="350"/>
      <c r="M155" s="352"/>
      <c r="P155" s="353">
        <f>SUM(P156:P162)</f>
        <v>0</v>
      </c>
      <c r="R155" s="353">
        <f>SUM(R156:R162)</f>
        <v>0</v>
      </c>
      <c r="T155" s="354">
        <f>SUM(T156:T162)</f>
        <v>0</v>
      </c>
      <c r="AR155" s="355" t="s">
        <v>19</v>
      </c>
      <c r="AT155" s="356" t="s">
        <v>74</v>
      </c>
      <c r="AU155" s="356" t="s">
        <v>19</v>
      </c>
      <c r="AY155" s="355" t="s">
        <v>124</v>
      </c>
      <c r="BK155" s="339">
        <f>SUM(BK156:BK162)</f>
        <v>0</v>
      </c>
    </row>
    <row r="156" spans="2:65" s="327" customFormat="1" ht="26.4">
      <c r="B156" s="323"/>
      <c r="C156" s="349"/>
      <c r="D156" s="341"/>
      <c r="E156" s="307" t="s">
        <v>590</v>
      </c>
      <c r="F156" s="308" t="s">
        <v>591</v>
      </c>
      <c r="G156" s="309" t="s">
        <v>164</v>
      </c>
      <c r="H156" s="310">
        <v>1</v>
      </c>
      <c r="I156" s="474"/>
      <c r="J156" s="342">
        <f t="shared" si="4"/>
        <v>0</v>
      </c>
      <c r="K156" s="324"/>
      <c r="L156" s="323"/>
      <c r="M156" s="325" t="s">
        <v>1</v>
      </c>
      <c r="N156" s="326" t="s">
        <v>40</v>
      </c>
      <c r="P156" s="328">
        <f>O156*H156</f>
        <v>0</v>
      </c>
      <c r="Q156" s="328">
        <v>0</v>
      </c>
      <c r="R156" s="328">
        <f>Q156*H156</f>
        <v>0</v>
      </c>
      <c r="S156" s="328">
        <v>0</v>
      </c>
      <c r="T156" s="329">
        <f>S156*H156</f>
        <v>0</v>
      </c>
      <c r="AR156" s="330" t="s">
        <v>85</v>
      </c>
      <c r="AT156" s="330" t="s">
        <v>125</v>
      </c>
      <c r="AU156" s="330" t="s">
        <v>81</v>
      </c>
      <c r="AY156" s="330" t="s">
        <v>124</v>
      </c>
      <c r="BE156" s="331">
        <f>IF(N156="základní",J156,0)</f>
        <v>0</v>
      </c>
      <c r="BF156" s="331">
        <f>IF(N156="snížená",J156,0)</f>
        <v>0</v>
      </c>
      <c r="BG156" s="331">
        <f>IF(N156="zákl. přenesená",J156,0)</f>
        <v>0</v>
      </c>
      <c r="BH156" s="331">
        <f>IF(N156="sníž. přenesená",J156,0)</f>
        <v>0</v>
      </c>
      <c r="BI156" s="331">
        <f>IF(N156="nulová",J156,0)</f>
        <v>0</v>
      </c>
      <c r="BJ156" s="330" t="s">
        <v>19</v>
      </c>
      <c r="BK156" s="331">
        <f>ROUND(I156*H156,2)</f>
        <v>0</v>
      </c>
      <c r="BL156" s="330" t="s">
        <v>85</v>
      </c>
      <c r="BM156" s="330" t="s">
        <v>181</v>
      </c>
    </row>
    <row r="157" spans="2:65" s="333" customFormat="1" ht="13.2">
      <c r="B157" s="332"/>
      <c r="C157" s="340"/>
      <c r="D157" s="341"/>
      <c r="E157" s="307" t="s">
        <v>592</v>
      </c>
      <c r="F157" s="308" t="s">
        <v>593</v>
      </c>
      <c r="G157" s="309" t="s">
        <v>164</v>
      </c>
      <c r="H157" s="310">
        <v>1</v>
      </c>
      <c r="I157" s="474"/>
      <c r="J157" s="342">
        <f t="shared" si="4"/>
        <v>0</v>
      </c>
      <c r="L157" s="332"/>
      <c r="M157" s="334"/>
      <c r="T157" s="335"/>
      <c r="AT157" s="336" t="s">
        <v>128</v>
      </c>
      <c r="AU157" s="336" t="s">
        <v>81</v>
      </c>
      <c r="AV157" s="333" t="s">
        <v>19</v>
      </c>
      <c r="AW157" s="333" t="s">
        <v>31</v>
      </c>
      <c r="AX157" s="333" t="s">
        <v>75</v>
      </c>
      <c r="AY157" s="336" t="s">
        <v>124</v>
      </c>
    </row>
    <row r="158" spans="2:65" s="333" customFormat="1" ht="13.2">
      <c r="B158" s="332"/>
      <c r="C158" s="340"/>
      <c r="D158" s="341"/>
      <c r="E158" s="307" t="s">
        <v>594</v>
      </c>
      <c r="F158" s="308" t="s">
        <v>267</v>
      </c>
      <c r="G158" s="309" t="s">
        <v>164</v>
      </c>
      <c r="H158" s="310">
        <v>1</v>
      </c>
      <c r="I158" s="474"/>
      <c r="J158" s="342">
        <f t="shared" si="4"/>
        <v>0</v>
      </c>
      <c r="L158" s="332"/>
      <c r="M158" s="334"/>
      <c r="T158" s="335"/>
      <c r="AT158" s="336" t="s">
        <v>128</v>
      </c>
      <c r="AU158" s="336" t="s">
        <v>81</v>
      </c>
      <c r="AV158" s="333" t="s">
        <v>19</v>
      </c>
      <c r="AW158" s="333" t="s">
        <v>31</v>
      </c>
      <c r="AX158" s="333" t="s">
        <v>75</v>
      </c>
      <c r="AY158" s="336" t="s">
        <v>124</v>
      </c>
    </row>
    <row r="159" spans="2:65" s="333" customFormat="1" ht="13.2">
      <c r="B159" s="332"/>
      <c r="C159" s="343"/>
      <c r="D159" s="341"/>
      <c r="E159" s="307" t="s">
        <v>595</v>
      </c>
      <c r="F159" s="308" t="s">
        <v>596</v>
      </c>
      <c r="G159" s="309" t="s">
        <v>164</v>
      </c>
      <c r="H159" s="310">
        <v>1</v>
      </c>
      <c r="I159" s="474"/>
      <c r="J159" s="342">
        <f t="shared" si="4"/>
        <v>0</v>
      </c>
      <c r="L159" s="332"/>
      <c r="M159" s="334"/>
      <c r="T159" s="335"/>
      <c r="AT159" s="336" t="s">
        <v>128</v>
      </c>
      <c r="AU159" s="336" t="s">
        <v>81</v>
      </c>
      <c r="AV159" s="333" t="s">
        <v>19</v>
      </c>
      <c r="AW159" s="333" t="s">
        <v>31</v>
      </c>
      <c r="AX159" s="333" t="s">
        <v>75</v>
      </c>
      <c r="AY159" s="336" t="s">
        <v>124</v>
      </c>
    </row>
    <row r="160" spans="2:65" s="311" customFormat="1" ht="13.2">
      <c r="B160" s="306"/>
      <c r="C160" s="344"/>
      <c r="D160" s="341"/>
      <c r="E160" s="307" t="s">
        <v>597</v>
      </c>
      <c r="F160" s="308" t="s">
        <v>598</v>
      </c>
      <c r="G160" s="309" t="s">
        <v>164</v>
      </c>
      <c r="H160" s="310">
        <v>1</v>
      </c>
      <c r="I160" s="474"/>
      <c r="J160" s="342">
        <f t="shared" si="4"/>
        <v>0</v>
      </c>
      <c r="L160" s="306"/>
      <c r="M160" s="312"/>
      <c r="T160" s="313"/>
      <c r="AT160" s="314" t="s">
        <v>128</v>
      </c>
      <c r="AU160" s="314" t="s">
        <v>81</v>
      </c>
      <c r="AV160" s="311" t="s">
        <v>81</v>
      </c>
      <c r="AW160" s="311" t="s">
        <v>31</v>
      </c>
      <c r="AX160" s="311" t="s">
        <v>75</v>
      </c>
      <c r="AY160" s="314" t="s">
        <v>124</v>
      </c>
    </row>
    <row r="161" spans="2:65" s="319" customFormat="1" ht="13.2">
      <c r="B161" s="317"/>
      <c r="C161" s="349"/>
      <c r="D161" s="347"/>
      <c r="E161" s="307" t="s">
        <v>599</v>
      </c>
      <c r="F161" s="308" t="s">
        <v>600</v>
      </c>
      <c r="G161" s="309" t="s">
        <v>164</v>
      </c>
      <c r="H161" s="310">
        <v>1</v>
      </c>
      <c r="I161" s="474"/>
      <c r="J161" s="342">
        <f t="shared" si="4"/>
        <v>0</v>
      </c>
      <c r="L161" s="317"/>
      <c r="M161" s="320"/>
      <c r="T161" s="321"/>
      <c r="AT161" s="322" t="s">
        <v>128</v>
      </c>
      <c r="AU161" s="322" t="s">
        <v>81</v>
      </c>
      <c r="AV161" s="319" t="s">
        <v>85</v>
      </c>
      <c r="AW161" s="319" t="s">
        <v>31</v>
      </c>
      <c r="AX161" s="319" t="s">
        <v>19</v>
      </c>
      <c r="AY161" s="322" t="s">
        <v>124</v>
      </c>
    </row>
    <row r="162" spans="2:65" s="1" customFormat="1" ht="11.4">
      <c r="B162" s="31"/>
      <c r="C162" s="151"/>
      <c r="D162" s="171"/>
      <c r="E162" s="171"/>
      <c r="F162"/>
      <c r="G162" s="171"/>
      <c r="H162" s="304"/>
      <c r="I162" s="304"/>
      <c r="J162" s="305"/>
      <c r="K162" s="149"/>
      <c r="L162" s="31"/>
      <c r="M162" s="150" t="s">
        <v>1</v>
      </c>
      <c r="N162" s="115" t="s">
        <v>40</v>
      </c>
      <c r="P162" s="116">
        <f>O162*H162</f>
        <v>0</v>
      </c>
      <c r="Q162" s="116">
        <v>0.19694999999999999</v>
      </c>
      <c r="R162" s="116">
        <f>Q162*H162</f>
        <v>0</v>
      </c>
      <c r="S162" s="116">
        <v>0</v>
      </c>
      <c r="T162" s="117">
        <f>S162*H162</f>
        <v>0</v>
      </c>
      <c r="AR162" s="118" t="s">
        <v>85</v>
      </c>
      <c r="AT162" s="118" t="s">
        <v>125</v>
      </c>
      <c r="AU162" s="118" t="s">
        <v>81</v>
      </c>
      <c r="AY162" s="16" t="s">
        <v>124</v>
      </c>
      <c r="BE162" s="119">
        <f>IF(N162="základní",J162,0)</f>
        <v>0</v>
      </c>
      <c r="BF162" s="119">
        <f>IF(N162="snížená",J162,0)</f>
        <v>0</v>
      </c>
      <c r="BG162" s="119">
        <f>IF(N162="zákl. přenesená",J162,0)</f>
        <v>0</v>
      </c>
      <c r="BH162" s="119">
        <f>IF(N162="sníž. přenesená",J162,0)</f>
        <v>0</v>
      </c>
      <c r="BI162" s="119">
        <f>IF(N162="nulová",J162,0)</f>
        <v>0</v>
      </c>
      <c r="BJ162" s="16" t="s">
        <v>19</v>
      </c>
      <c r="BK162" s="119">
        <f>ROUND(I162*H162,2)</f>
        <v>0</v>
      </c>
      <c r="BL162" s="16" t="s">
        <v>85</v>
      </c>
      <c r="BM162" s="118" t="s">
        <v>182</v>
      </c>
    </row>
    <row r="163" spans="2:65" ht="15.6">
      <c r="D163" s="172"/>
      <c r="E163" s="172"/>
      <c r="F163" s="172" t="s">
        <v>243</v>
      </c>
      <c r="G163" s="172"/>
      <c r="H163" s="173"/>
      <c r="I163" s="173"/>
      <c r="J163" s="174">
        <f>SUM(J121:J161)</f>
        <v>0</v>
      </c>
    </row>
  </sheetData>
  <mergeCells count="15">
    <mergeCell ref="E149:H149"/>
    <mergeCell ref="E120:H120"/>
    <mergeCell ref="E124:H124"/>
    <mergeCell ref="E131:H131"/>
    <mergeCell ref="E137:H137"/>
    <mergeCell ref="E143:H143"/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70866141732283472" right="0.70866141732283472" top="0.78740157480314965" bottom="0.78740157480314965" header="0.31496062992125984" footer="0.31496062992125984"/>
  <pageSetup scale="75" orientation="portrait" r:id="rId1"/>
  <rowBreaks count="2" manualBreakCount="2">
    <brk id="78" min="2" max="9" man="1"/>
    <brk id="102" min="2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3CA8D-807E-4249-AD64-9A825B450D58}">
  <dimension ref="B2:BM214"/>
  <sheetViews>
    <sheetView zoomScaleNormal="100" zoomScaleSheetLayoutView="100" workbookViewId="0">
      <selection activeCell="J13" sqref="J13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6" customWidth="1"/>
    <col min="5" max="5" width="17.140625" customWidth="1"/>
    <col min="6" max="6" width="50.7109375" customWidth="1"/>
    <col min="7" max="7" width="7.42578125" customWidth="1"/>
    <col min="8" max="8" width="14" customWidth="1"/>
    <col min="9" max="9" width="15.7109375" customWidth="1"/>
    <col min="10" max="10" width="22.28515625" customWidth="1"/>
    <col min="11" max="11" width="26.42578125" hidden="1" customWidth="1"/>
    <col min="12" max="12" width="9.28515625" customWidth="1"/>
    <col min="13" max="13" width="10.7109375" hidden="1" customWidth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</cols>
  <sheetData>
    <row r="2" spans="3:46">
      <c r="L2" s="479" t="s">
        <v>5</v>
      </c>
      <c r="M2" s="480"/>
      <c r="N2" s="480"/>
      <c r="O2" s="480"/>
      <c r="P2" s="480"/>
      <c r="Q2" s="480"/>
      <c r="R2" s="480"/>
      <c r="S2" s="480"/>
      <c r="T2" s="480"/>
      <c r="U2" s="480"/>
      <c r="V2" s="480"/>
      <c r="AT2" s="16" t="s">
        <v>80</v>
      </c>
    </row>
    <row r="3" spans="3:46">
      <c r="C3" s="18"/>
      <c r="D3" s="18"/>
      <c r="E3" s="18"/>
      <c r="F3" s="18"/>
      <c r="G3" s="18"/>
      <c r="H3" s="18"/>
      <c r="I3" s="18"/>
      <c r="J3" s="18"/>
      <c r="K3" s="18"/>
      <c r="AT3" s="16" t="s">
        <v>81</v>
      </c>
    </row>
    <row r="4" spans="3:46" ht="17.399999999999999">
      <c r="D4" s="20" t="s">
        <v>90</v>
      </c>
      <c r="M4" s="77" t="s">
        <v>10</v>
      </c>
      <c r="AT4" s="16" t="s">
        <v>3</v>
      </c>
    </row>
    <row r="6" spans="3:46" ht="13.2">
      <c r="D6" s="26" t="s">
        <v>15</v>
      </c>
    </row>
    <row r="7" spans="3:46" ht="13.2">
      <c r="E7" s="522" t="str">
        <f>'Rekapitulace stavby'!K6</f>
        <v>Rekonstrukce hotelového fitcentra</v>
      </c>
      <c r="F7" s="523"/>
      <c r="G7" s="523"/>
      <c r="H7" s="523"/>
    </row>
    <row r="8" spans="3:46" s="1" customFormat="1" ht="13.2">
      <c r="D8" s="26" t="s">
        <v>91</v>
      </c>
    </row>
    <row r="9" spans="3:46" s="1" customFormat="1" ht="12.45" customHeight="1">
      <c r="E9" s="503" t="s">
        <v>234</v>
      </c>
      <c r="F9" s="521"/>
      <c r="G9" s="521"/>
      <c r="H9" s="521"/>
    </row>
    <row r="10" spans="3:46" s="1" customFormat="1"/>
    <row r="11" spans="3:46" s="1" customFormat="1" ht="13.2">
      <c r="D11" s="26" t="s">
        <v>17</v>
      </c>
      <c r="F11" s="24" t="s">
        <v>1</v>
      </c>
      <c r="I11" s="26" t="s">
        <v>18</v>
      </c>
      <c r="J11" s="24" t="s">
        <v>1</v>
      </c>
    </row>
    <row r="12" spans="3:46" s="1" customFormat="1" ht="13.2">
      <c r="D12" s="26" t="s">
        <v>20</v>
      </c>
      <c r="F12" s="130"/>
      <c r="I12" s="26" t="s">
        <v>21</v>
      </c>
      <c r="J12" s="49"/>
    </row>
    <row r="13" spans="3:46" s="1" customFormat="1"/>
    <row r="14" spans="3:46" s="1" customFormat="1" ht="13.2">
      <c r="D14" s="26" t="s">
        <v>24</v>
      </c>
      <c r="I14" s="26" t="s">
        <v>25</v>
      </c>
      <c r="J14" s="24" t="str">
        <f>IF('Rekapitulace stavby'!AN10="","",'Rekapitulace stavby'!AN10)</f>
        <v/>
      </c>
    </row>
    <row r="15" spans="3:46" s="1" customFormat="1" ht="13.2">
      <c r="E15" s="24" t="str">
        <f>IF('Rekapitulace stavby'!E11="","",'Rekapitulace stavby'!E11)</f>
        <v xml:space="preserve"> </v>
      </c>
      <c r="I15" s="26" t="s">
        <v>27</v>
      </c>
      <c r="J15" s="24" t="str">
        <f>IF('Rekapitulace stavby'!AN11="","",'Rekapitulace stavby'!AN11)</f>
        <v/>
      </c>
    </row>
    <row r="16" spans="3:46" s="1" customFormat="1"/>
    <row r="17" spans="4:11" s="1" customFormat="1" ht="13.2">
      <c r="D17" s="26" t="s">
        <v>28</v>
      </c>
      <c r="I17" s="26" t="s">
        <v>25</v>
      </c>
      <c r="J17" s="27" t="str">
        <f>'Rekapitulace stavby'!AN13</f>
        <v>Vyplň údaj</v>
      </c>
    </row>
    <row r="18" spans="4:11" s="1" customFormat="1" ht="13.2">
      <c r="E18" s="525" t="str">
        <f>'Rekapitulace stavby'!E14</f>
        <v>Vyplň údaj</v>
      </c>
      <c r="F18" s="491"/>
      <c r="G18" s="491"/>
      <c r="H18" s="491"/>
      <c r="I18" s="26" t="s">
        <v>27</v>
      </c>
      <c r="J18" s="27" t="str">
        <f>'Rekapitulace stavby'!AN14</f>
        <v>Vyplň údaj</v>
      </c>
    </row>
    <row r="19" spans="4:11" s="1" customFormat="1"/>
    <row r="20" spans="4:11" s="1" customFormat="1" ht="13.2">
      <c r="D20" s="26" t="s">
        <v>30</v>
      </c>
      <c r="I20" s="26" t="s">
        <v>25</v>
      </c>
      <c r="J20" s="24" t="s">
        <v>1</v>
      </c>
    </row>
    <row r="21" spans="4:11" s="1" customFormat="1" ht="13.2">
      <c r="E21" s="24"/>
      <c r="I21" s="26" t="s">
        <v>27</v>
      </c>
      <c r="J21" s="24" t="s">
        <v>1</v>
      </c>
    </row>
    <row r="22" spans="4:11" s="1" customFormat="1"/>
    <row r="23" spans="4:11" s="1" customFormat="1" ht="13.2">
      <c r="D23" s="26" t="s">
        <v>32</v>
      </c>
      <c r="I23" s="26" t="s">
        <v>25</v>
      </c>
      <c r="J23" s="24" t="s">
        <v>1</v>
      </c>
    </row>
    <row r="24" spans="4:11" s="1" customFormat="1" ht="13.2">
      <c r="E24" s="24"/>
      <c r="I24" s="26" t="s">
        <v>27</v>
      </c>
      <c r="J24" s="24" t="s">
        <v>1</v>
      </c>
    </row>
    <row r="25" spans="4:11" s="1" customFormat="1"/>
    <row r="26" spans="4:11" s="1" customFormat="1" ht="13.2">
      <c r="D26" s="26" t="s">
        <v>33</v>
      </c>
    </row>
    <row r="27" spans="4:11" s="7" customFormat="1" ht="13.2">
      <c r="E27" s="495" t="s">
        <v>1</v>
      </c>
      <c r="F27" s="495"/>
      <c r="G27" s="495"/>
      <c r="H27" s="495"/>
    </row>
    <row r="28" spans="4:11" s="1" customFormat="1" ht="15.6">
      <c r="F28" s="79"/>
      <c r="J28" s="61"/>
    </row>
    <row r="29" spans="4:11" s="1" customFormat="1">
      <c r="D29" s="50"/>
      <c r="E29" s="50"/>
      <c r="F29" s="50"/>
      <c r="G29" s="50"/>
      <c r="H29" s="50"/>
      <c r="I29" s="50"/>
      <c r="J29" s="50"/>
      <c r="K29" s="50"/>
    </row>
    <row r="30" spans="4:11" s="1" customFormat="1" ht="15.6">
      <c r="D30" s="79" t="s">
        <v>35</v>
      </c>
      <c r="J30" s="61">
        <f>J129+J28</f>
        <v>0</v>
      </c>
    </row>
    <row r="31" spans="4:11" s="1" customFormat="1">
      <c r="D31" s="50"/>
      <c r="E31" s="50"/>
      <c r="F31" s="50"/>
      <c r="G31" s="50"/>
      <c r="H31" s="50"/>
      <c r="I31" s="50"/>
      <c r="J31" s="50"/>
      <c r="K31" s="50"/>
    </row>
    <row r="32" spans="4:11" s="1" customFormat="1" ht="13.2">
      <c r="F32" s="34" t="s">
        <v>37</v>
      </c>
      <c r="I32" s="34" t="s">
        <v>36</v>
      </c>
      <c r="J32" s="34" t="s">
        <v>38</v>
      </c>
    </row>
    <row r="33" spans="3:11" s="1" customFormat="1" ht="13.2">
      <c r="D33" s="80" t="s">
        <v>39</v>
      </c>
      <c r="E33" s="26" t="s">
        <v>40</v>
      </c>
      <c r="F33" s="81">
        <f>J30</f>
        <v>0</v>
      </c>
      <c r="I33" s="82">
        <v>0.21</v>
      </c>
      <c r="J33" s="81">
        <f>F33*0.21</f>
        <v>0</v>
      </c>
    </row>
    <row r="34" spans="3:11" s="1" customFormat="1" ht="13.2">
      <c r="E34" s="26" t="s">
        <v>41</v>
      </c>
      <c r="F34" s="81">
        <f>ROUND((SUM(BF129:BF211)),  2)</f>
        <v>0</v>
      </c>
      <c r="I34" s="82">
        <v>0.15</v>
      </c>
      <c r="J34" s="81">
        <f>ROUND(((SUM(BF129:BF211))*I34),  2)</f>
        <v>0</v>
      </c>
    </row>
    <row r="35" spans="3:11" s="1" customFormat="1" ht="13.2">
      <c r="E35" s="26" t="s">
        <v>42</v>
      </c>
      <c r="F35" s="81">
        <f>ROUND((SUM(BG129:BG211)),  2)</f>
        <v>0</v>
      </c>
      <c r="I35" s="82">
        <v>0.21</v>
      </c>
      <c r="J35" s="81">
        <f>0</f>
        <v>0</v>
      </c>
    </row>
    <row r="36" spans="3:11" s="1" customFormat="1" ht="13.2">
      <c r="E36" s="26" t="s">
        <v>43</v>
      </c>
      <c r="F36" s="81">
        <f>ROUND((SUM(BH129:BH211)),  2)</f>
        <v>0</v>
      </c>
      <c r="I36" s="82">
        <v>0.15</v>
      </c>
      <c r="J36" s="81">
        <f>0</f>
        <v>0</v>
      </c>
    </row>
    <row r="37" spans="3:11" s="1" customFormat="1" ht="13.2">
      <c r="E37" s="26" t="s">
        <v>44</v>
      </c>
      <c r="F37" s="81">
        <f>ROUND((SUM(BI129:BI211)),  2)</f>
        <v>0</v>
      </c>
      <c r="I37" s="82">
        <v>0</v>
      </c>
      <c r="J37" s="81">
        <f>0</f>
        <v>0</v>
      </c>
    </row>
    <row r="38" spans="3:11" s="1" customFormat="1"/>
    <row r="39" spans="3:11" s="1" customFormat="1" ht="15.6">
      <c r="C39" s="83"/>
      <c r="D39" s="455" t="s">
        <v>45</v>
      </c>
      <c r="E39" s="53"/>
      <c r="F39" s="53"/>
      <c r="G39" s="85" t="s">
        <v>46</v>
      </c>
      <c r="H39" s="86" t="s">
        <v>47</v>
      </c>
      <c r="I39" s="53"/>
      <c r="J39" s="87">
        <f>SUM(J30:J37)</f>
        <v>0</v>
      </c>
      <c r="K39" s="53"/>
    </row>
    <row r="40" spans="3:11" s="1" customFormat="1"/>
    <row r="50" spans="4:11" s="1" customFormat="1" ht="13.2"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</row>
    <row r="61" spans="4:11" s="1" customFormat="1" ht="13.2">
      <c r="D61" s="42" t="s">
        <v>50</v>
      </c>
      <c r="E61" s="33"/>
      <c r="F61" s="88" t="s">
        <v>51</v>
      </c>
      <c r="G61" s="42" t="s">
        <v>50</v>
      </c>
      <c r="H61" s="33"/>
      <c r="I61" s="33"/>
      <c r="J61" s="89" t="s">
        <v>51</v>
      </c>
      <c r="K61" s="33"/>
    </row>
    <row r="65" spans="3:11" s="1" customFormat="1" ht="13.2">
      <c r="D65" s="40" t="s">
        <v>52</v>
      </c>
      <c r="E65" s="41"/>
      <c r="F65" s="41"/>
      <c r="G65" s="40" t="s">
        <v>53</v>
      </c>
      <c r="H65" s="41"/>
      <c r="I65" s="41"/>
      <c r="J65" s="41"/>
      <c r="K65" s="41"/>
    </row>
    <row r="76" spans="3:11" s="1" customFormat="1" ht="13.2">
      <c r="D76" s="42" t="s">
        <v>50</v>
      </c>
      <c r="E76" s="33"/>
      <c r="F76" s="88" t="s">
        <v>51</v>
      </c>
      <c r="G76" s="42" t="s">
        <v>50</v>
      </c>
      <c r="H76" s="33"/>
      <c r="I76" s="33"/>
      <c r="J76" s="89" t="s">
        <v>51</v>
      </c>
      <c r="K76" s="33"/>
    </row>
    <row r="77" spans="3:11" s="1" customFormat="1">
      <c r="C77" s="44"/>
      <c r="D77" s="44"/>
      <c r="E77" s="44"/>
      <c r="F77" s="44"/>
      <c r="G77" s="44"/>
      <c r="H77" s="44"/>
      <c r="I77" s="44"/>
      <c r="J77" s="44"/>
      <c r="K77" s="44"/>
    </row>
    <row r="81" spans="2:47" s="1" customFormat="1" hidden="1">
      <c r="B81" s="45"/>
      <c r="C81" s="46"/>
      <c r="D81" s="46"/>
      <c r="E81" s="46"/>
      <c r="F81" s="46"/>
      <c r="G81" s="46"/>
      <c r="H81" s="46"/>
      <c r="I81" s="46"/>
      <c r="J81" s="46"/>
      <c r="K81" s="46"/>
    </row>
    <row r="82" spans="2:47" s="1" customFormat="1" ht="17.399999999999999" hidden="1">
      <c r="B82" s="31"/>
      <c r="C82" s="20" t="s">
        <v>92</v>
      </c>
    </row>
    <row r="83" spans="2:47" s="1" customFormat="1" hidden="1">
      <c r="B83" s="31"/>
    </row>
    <row r="84" spans="2:47" s="1" customFormat="1" ht="13.2" hidden="1">
      <c r="B84" s="31"/>
      <c r="C84" s="26" t="s">
        <v>15</v>
      </c>
    </row>
    <row r="85" spans="2:47" s="1" customFormat="1" ht="13.2" hidden="1">
      <c r="B85" s="31"/>
      <c r="E85" s="522" t="str">
        <f>E7</f>
        <v>Rekonstrukce hotelového fitcentra</v>
      </c>
      <c r="F85" s="523"/>
      <c r="G85" s="523"/>
      <c r="H85" s="523"/>
    </row>
    <row r="86" spans="2:47" s="1" customFormat="1" ht="13.2" hidden="1">
      <c r="B86" s="31"/>
      <c r="C86" s="26" t="s">
        <v>91</v>
      </c>
    </row>
    <row r="87" spans="2:47" s="1" customFormat="1" hidden="1">
      <c r="B87" s="31"/>
      <c r="E87" s="503" t="str">
        <f>E9</f>
        <v>SO001.3 - VZT</v>
      </c>
      <c r="F87" s="521"/>
      <c r="G87" s="521"/>
      <c r="H87" s="521"/>
    </row>
    <row r="88" spans="2:47" s="1" customFormat="1" hidden="1">
      <c r="B88" s="31"/>
    </row>
    <row r="89" spans="2:47" s="1" customFormat="1" ht="13.2" hidden="1">
      <c r="B89" s="31"/>
      <c r="C89" s="26" t="s">
        <v>20</v>
      </c>
      <c r="F89" s="24">
        <f>F12</f>
        <v>0</v>
      </c>
      <c r="I89" s="26" t="s">
        <v>21</v>
      </c>
      <c r="J89" s="49" t="str">
        <f>IF(J12="","",J12)</f>
        <v/>
      </c>
    </row>
    <row r="90" spans="2:47" s="1" customFormat="1" hidden="1">
      <c r="B90" s="31"/>
    </row>
    <row r="91" spans="2:47" s="1" customFormat="1" ht="13.2" hidden="1">
      <c r="B91" s="31"/>
      <c r="C91" s="26" t="s">
        <v>24</v>
      </c>
      <c r="F91" s="24" t="str">
        <f>E15</f>
        <v xml:space="preserve"> </v>
      </c>
      <c r="I91" s="26" t="s">
        <v>30</v>
      </c>
      <c r="J91" s="29">
        <f>E21</f>
        <v>0</v>
      </c>
    </row>
    <row r="92" spans="2:47" s="1" customFormat="1" ht="13.2" hidden="1">
      <c r="B92" s="31"/>
      <c r="C92" s="26" t="s">
        <v>28</v>
      </c>
      <c r="F92" s="24" t="str">
        <f>IF(E18="","",E18)</f>
        <v>Vyplň údaj</v>
      </c>
      <c r="I92" s="26" t="s">
        <v>32</v>
      </c>
      <c r="J92" s="29">
        <f>E24</f>
        <v>0</v>
      </c>
    </row>
    <row r="93" spans="2:47" s="1" customFormat="1" hidden="1">
      <c r="B93" s="31"/>
    </row>
    <row r="94" spans="2:47" s="1" customFormat="1" ht="11.4" hidden="1">
      <c r="B94" s="31"/>
      <c r="C94" s="90" t="s">
        <v>93</v>
      </c>
      <c r="D94" s="83"/>
      <c r="E94" s="83"/>
      <c r="F94" s="83"/>
      <c r="G94" s="83"/>
      <c r="H94" s="83"/>
      <c r="I94" s="83"/>
      <c r="J94" s="91" t="s">
        <v>94</v>
      </c>
      <c r="K94" s="83"/>
    </row>
    <row r="95" spans="2:47" s="1" customFormat="1" hidden="1">
      <c r="B95" s="31"/>
    </row>
    <row r="96" spans="2:47" s="1" customFormat="1" ht="15.6" hidden="1">
      <c r="B96" s="31"/>
      <c r="C96" s="92" t="s">
        <v>95</v>
      </c>
      <c r="J96" s="61">
        <f>J129</f>
        <v>0</v>
      </c>
      <c r="AU96" s="16" t="s">
        <v>96</v>
      </c>
    </row>
    <row r="97" spans="2:11" s="8" customFormat="1" ht="15" hidden="1">
      <c r="B97" s="93"/>
      <c r="D97" s="94" t="s">
        <v>97</v>
      </c>
      <c r="E97" s="95"/>
      <c r="F97" s="95"/>
      <c r="G97" s="95"/>
      <c r="H97" s="95"/>
      <c r="I97" s="95"/>
      <c r="J97" s="96">
        <f>J130</f>
        <v>0</v>
      </c>
    </row>
    <row r="98" spans="2:11" s="9" customFormat="1" ht="13.2" hidden="1">
      <c r="B98" s="97"/>
      <c r="D98" s="98" t="s">
        <v>98</v>
      </c>
      <c r="E98" s="99"/>
      <c r="F98" s="99"/>
      <c r="G98" s="99"/>
      <c r="H98" s="99"/>
      <c r="I98" s="99"/>
      <c r="J98" s="100">
        <f>J131</f>
        <v>0</v>
      </c>
    </row>
    <row r="99" spans="2:11" s="9" customFormat="1" ht="13.2" hidden="1">
      <c r="B99" s="97"/>
      <c r="D99" s="98" t="s">
        <v>99</v>
      </c>
      <c r="E99" s="99"/>
      <c r="F99" s="99"/>
      <c r="G99" s="99"/>
      <c r="H99" s="99"/>
      <c r="I99" s="99"/>
      <c r="J99" s="100">
        <f>J139</f>
        <v>0</v>
      </c>
    </row>
    <row r="100" spans="2:11" s="9" customFormat="1" ht="13.2" hidden="1">
      <c r="B100" s="97"/>
      <c r="D100" s="98" t="s">
        <v>100</v>
      </c>
      <c r="E100" s="99"/>
      <c r="F100" s="99"/>
      <c r="G100" s="99"/>
      <c r="H100" s="99"/>
      <c r="I100" s="99"/>
      <c r="J100" s="100">
        <f>J143</f>
        <v>0</v>
      </c>
    </row>
    <row r="101" spans="2:11" s="9" customFormat="1" ht="13.2" hidden="1">
      <c r="B101" s="97"/>
      <c r="D101" s="98" t="s">
        <v>101</v>
      </c>
      <c r="E101" s="99"/>
      <c r="F101" s="99"/>
      <c r="G101" s="99"/>
      <c r="H101" s="99"/>
      <c r="I101" s="99"/>
      <c r="J101" s="100">
        <f>J154</f>
        <v>0</v>
      </c>
    </row>
    <row r="102" spans="2:11" s="9" customFormat="1" ht="13.2" hidden="1">
      <c r="B102" s="97"/>
      <c r="D102" s="98" t="s">
        <v>102</v>
      </c>
      <c r="E102" s="99"/>
      <c r="F102" s="99"/>
      <c r="G102" s="99"/>
      <c r="H102" s="99"/>
      <c r="I102" s="99"/>
      <c r="J102" s="100">
        <f>J178</f>
        <v>0</v>
      </c>
    </row>
    <row r="103" spans="2:11" s="8" customFormat="1" ht="15" hidden="1">
      <c r="B103" s="93"/>
      <c r="D103" s="94" t="s">
        <v>103</v>
      </c>
      <c r="E103" s="95"/>
      <c r="F103" s="95"/>
      <c r="G103" s="95"/>
      <c r="H103" s="95"/>
      <c r="I103" s="95"/>
      <c r="J103" s="96">
        <f>J183</f>
        <v>0</v>
      </c>
    </row>
    <row r="104" spans="2:11" s="9" customFormat="1" ht="13.2" hidden="1">
      <c r="B104" s="97"/>
      <c r="D104" s="98" t="s">
        <v>104</v>
      </c>
      <c r="E104" s="99"/>
      <c r="F104" s="99"/>
      <c r="G104" s="99"/>
      <c r="H104" s="99"/>
      <c r="I104" s="99"/>
      <c r="J104" s="100">
        <f>J184</f>
        <v>0</v>
      </c>
    </row>
    <row r="105" spans="2:11" s="9" customFormat="1" ht="13.2" hidden="1">
      <c r="B105" s="97"/>
      <c r="D105" s="98" t="s">
        <v>105</v>
      </c>
      <c r="E105" s="99"/>
      <c r="F105" s="99"/>
      <c r="G105" s="99"/>
      <c r="H105" s="99"/>
      <c r="I105" s="99"/>
      <c r="J105" s="100">
        <f>J204</f>
        <v>0</v>
      </c>
    </row>
    <row r="106" spans="2:11" s="9" customFormat="1" ht="13.2" hidden="1">
      <c r="B106" s="97"/>
      <c r="D106" s="98" t="s">
        <v>106</v>
      </c>
      <c r="E106" s="99"/>
      <c r="F106" s="99"/>
      <c r="G106" s="99"/>
      <c r="H106" s="99"/>
      <c r="I106" s="99"/>
      <c r="J106" s="100" t="e">
        <f>#REF!</f>
        <v>#REF!</v>
      </c>
    </row>
    <row r="107" spans="2:11" s="9" customFormat="1" ht="13.2" hidden="1">
      <c r="B107" s="97"/>
      <c r="D107" s="98" t="s">
        <v>107</v>
      </c>
      <c r="E107" s="99"/>
      <c r="F107" s="99"/>
      <c r="G107" s="99"/>
      <c r="H107" s="99"/>
      <c r="I107" s="99"/>
      <c r="J107" s="100" t="e">
        <f>#REF!</f>
        <v>#REF!</v>
      </c>
    </row>
    <row r="108" spans="2:11" s="8" customFormat="1" ht="15" hidden="1">
      <c r="B108" s="93"/>
      <c r="D108" s="94" t="s">
        <v>108</v>
      </c>
      <c r="E108" s="95"/>
      <c r="F108" s="95"/>
      <c r="G108" s="95"/>
      <c r="H108" s="95"/>
      <c r="I108" s="95"/>
      <c r="J108" s="96" t="e">
        <f>#REF!</f>
        <v>#REF!</v>
      </c>
    </row>
    <row r="109" spans="2:11" s="9" customFormat="1" ht="13.2" hidden="1">
      <c r="B109" s="97"/>
      <c r="D109" s="98" t="s">
        <v>109</v>
      </c>
      <c r="E109" s="99"/>
      <c r="F109" s="99"/>
      <c r="G109" s="99"/>
      <c r="H109" s="99"/>
      <c r="I109" s="99"/>
      <c r="J109" s="100" t="e">
        <f>#REF!</f>
        <v>#REF!</v>
      </c>
    </row>
    <row r="110" spans="2:11" s="1" customFormat="1" hidden="1">
      <c r="B110" s="31"/>
    </row>
    <row r="111" spans="2:11" s="1" customFormat="1" hidden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</row>
    <row r="115" spans="3:20" s="1" customFormat="1">
      <c r="K115" s="46"/>
    </row>
    <row r="116" spans="3:20" s="1" customFormat="1" ht="17.399999999999999">
      <c r="C116" s="20" t="s">
        <v>110</v>
      </c>
    </row>
    <row r="117" spans="3:20" s="1" customFormat="1"/>
    <row r="118" spans="3:20" s="1" customFormat="1" ht="13.2">
      <c r="C118" s="26" t="s">
        <v>15</v>
      </c>
    </row>
    <row r="119" spans="3:20" s="1" customFormat="1" ht="13.2">
      <c r="E119" s="522" t="str">
        <f>E7</f>
        <v>Rekonstrukce hotelového fitcentra</v>
      </c>
      <c r="F119" s="523"/>
      <c r="G119" s="523"/>
      <c r="H119" s="523"/>
    </row>
    <row r="120" spans="3:20" s="1" customFormat="1" ht="13.2">
      <c r="C120" s="26" t="s">
        <v>91</v>
      </c>
    </row>
    <row r="121" spans="3:20" s="1" customFormat="1" ht="13.95" customHeight="1">
      <c r="E121" s="503" t="str">
        <f>E9</f>
        <v>SO001.3 - VZT</v>
      </c>
      <c r="F121" s="521"/>
      <c r="G121" s="521"/>
      <c r="H121" s="521"/>
    </row>
    <row r="122" spans="3:20" s="1" customFormat="1"/>
    <row r="123" spans="3:20" s="1" customFormat="1" ht="13.2">
      <c r="C123" s="26" t="s">
        <v>20</v>
      </c>
      <c r="F123" s="24"/>
      <c r="I123" s="26" t="s">
        <v>21</v>
      </c>
      <c r="J123" s="49"/>
    </row>
    <row r="124" spans="3:20" s="1" customFormat="1"/>
    <row r="125" spans="3:20" s="1" customFormat="1" ht="13.2">
      <c r="C125" s="26" t="s">
        <v>24</v>
      </c>
      <c r="F125" s="24" t="str">
        <f>E15</f>
        <v xml:space="preserve"> </v>
      </c>
      <c r="I125" s="26" t="s">
        <v>30</v>
      </c>
      <c r="J125" s="29"/>
    </row>
    <row r="126" spans="3:20" s="1" customFormat="1" ht="26.4">
      <c r="C126" s="26" t="s">
        <v>28</v>
      </c>
      <c r="F126" s="24"/>
      <c r="I126" s="26" t="s">
        <v>32</v>
      </c>
      <c r="J126" s="219" t="s">
        <v>247</v>
      </c>
    </row>
    <row r="127" spans="3:20" s="1" customFormat="1"/>
    <row r="128" spans="3:20" s="10" customFormat="1" ht="22.8">
      <c r="C128" s="218" t="s">
        <v>111</v>
      </c>
      <c r="D128" s="218" t="s">
        <v>60</v>
      </c>
      <c r="E128" s="218" t="s">
        <v>56</v>
      </c>
      <c r="F128" s="218" t="s">
        <v>57</v>
      </c>
      <c r="G128" s="218" t="s">
        <v>112</v>
      </c>
      <c r="H128" s="218" t="s">
        <v>113</v>
      </c>
      <c r="I128" s="218" t="s">
        <v>114</v>
      </c>
      <c r="J128" s="104" t="s">
        <v>94</v>
      </c>
      <c r="K128" s="104" t="s">
        <v>115</v>
      </c>
      <c r="M128" s="56" t="s">
        <v>1</v>
      </c>
      <c r="N128" s="56" t="s">
        <v>39</v>
      </c>
      <c r="O128" s="56" t="s">
        <v>116</v>
      </c>
      <c r="P128" s="56" t="s">
        <v>117</v>
      </c>
      <c r="Q128" s="56" t="s">
        <v>118</v>
      </c>
      <c r="R128" s="56" t="s">
        <v>119</v>
      </c>
      <c r="S128" s="56" t="s">
        <v>120</v>
      </c>
      <c r="T128" s="57" t="s">
        <v>121</v>
      </c>
    </row>
    <row r="129" spans="2:65" s="1" customFormat="1" ht="15.6">
      <c r="C129" s="60" t="s">
        <v>122</v>
      </c>
      <c r="J129" s="147">
        <f>J213</f>
        <v>0</v>
      </c>
      <c r="M129" s="50"/>
      <c r="N129" s="50"/>
      <c r="O129" s="50"/>
      <c r="P129" s="105" t="e">
        <f>P130+P183+#REF!</f>
        <v>#REF!</v>
      </c>
      <c r="Q129" s="50"/>
      <c r="R129" s="105" t="e">
        <f>R130+R183+#REF!</f>
        <v>#REF!</v>
      </c>
      <c r="S129" s="50"/>
      <c r="T129" s="106" t="e">
        <f>T130+T183+#REF!</f>
        <v>#REF!</v>
      </c>
      <c r="AT129" s="16" t="s">
        <v>74</v>
      </c>
      <c r="AU129" s="16" t="s">
        <v>96</v>
      </c>
      <c r="BK129" s="107" t="e">
        <f>BK130+BK183+#REF!</f>
        <v>#REF!</v>
      </c>
    </row>
    <row r="130" spans="2:65" s="11" customFormat="1" ht="13.8">
      <c r="C130" s="132"/>
      <c r="D130" s="186"/>
      <c r="E130" s="187"/>
      <c r="F130" s="187"/>
      <c r="G130" s="187"/>
      <c r="H130" s="188"/>
      <c r="I130" s="189"/>
      <c r="J130" s="189"/>
      <c r="P130" s="110">
        <f>P131+P139+P143+P154+P178</f>
        <v>0</v>
      </c>
      <c r="R130" s="110">
        <f>R131+R139+R143+R154+R178</f>
        <v>0</v>
      </c>
      <c r="T130" s="111">
        <f>T131+T139+T143+T154+T178</f>
        <v>1.899</v>
      </c>
      <c r="AR130" s="109" t="s">
        <v>19</v>
      </c>
      <c r="AT130" s="112" t="s">
        <v>74</v>
      </c>
      <c r="AU130" s="112" t="s">
        <v>75</v>
      </c>
      <c r="AY130" s="109" t="s">
        <v>124</v>
      </c>
      <c r="BK130" s="113">
        <f>BK131+BK139+BK143+BK154+BK178</f>
        <v>0</v>
      </c>
    </row>
    <row r="131" spans="2:65" s="11" customFormat="1" ht="13.2">
      <c r="C131" s="132"/>
      <c r="D131" s="190"/>
      <c r="E131" s="191"/>
      <c r="F131" s="191"/>
      <c r="G131" s="191"/>
      <c r="H131" s="192"/>
      <c r="I131" s="193"/>
      <c r="J131" s="193"/>
      <c r="P131" s="110">
        <f>SUM(P132:P138)</f>
        <v>0</v>
      </c>
      <c r="R131" s="110">
        <f>SUM(R132:R138)</f>
        <v>0</v>
      </c>
      <c r="T131" s="111">
        <f>SUM(T132:T138)</f>
        <v>0.28999999999999998</v>
      </c>
      <c r="AR131" s="109" t="s">
        <v>19</v>
      </c>
      <c r="AT131" s="112" t="s">
        <v>74</v>
      </c>
      <c r="AU131" s="112" t="s">
        <v>19</v>
      </c>
      <c r="AY131" s="109" t="s">
        <v>124</v>
      </c>
      <c r="BK131" s="113">
        <f>SUM(BK132:BK138)</f>
        <v>0</v>
      </c>
    </row>
    <row r="132" spans="2:65" s="1" customFormat="1" ht="26.55" customHeight="1">
      <c r="B132" s="456"/>
      <c r="C132" s="132"/>
      <c r="D132" s="448"/>
      <c r="E132" s="449"/>
      <c r="F132" s="447" t="s">
        <v>679</v>
      </c>
      <c r="G132" s="441" t="str">
        <f t="shared" ref="G132:G142" si="0">IF($B132&gt;=700,VLOOKUP($B132,cena,3,FALSE),".")</f>
        <v>.</v>
      </c>
      <c r="H132" s="441"/>
      <c r="I132" s="442"/>
      <c r="J132" s="458">
        <f>SUM(J133:J140)</f>
        <v>0</v>
      </c>
      <c r="K132" s="136"/>
      <c r="M132" s="135"/>
      <c r="N132" s="115"/>
      <c r="P132" s="116">
        <f>O132*H132</f>
        <v>0</v>
      </c>
      <c r="Q132" s="116">
        <v>1.2E-4</v>
      </c>
      <c r="R132" s="116">
        <f>Q132*H132</f>
        <v>0</v>
      </c>
      <c r="S132" s="116">
        <v>0.23</v>
      </c>
      <c r="T132" s="117">
        <f>S132*H132</f>
        <v>0</v>
      </c>
      <c r="AR132" s="118" t="s">
        <v>85</v>
      </c>
      <c r="AT132" s="118" t="s">
        <v>125</v>
      </c>
      <c r="AU132" s="118" t="s">
        <v>81</v>
      </c>
      <c r="AY132" s="16" t="s">
        <v>124</v>
      </c>
      <c r="BE132" s="119">
        <f>IF(N132="základní",J132,0)</f>
        <v>0</v>
      </c>
      <c r="BF132" s="119">
        <f>IF(N132="snížená",J132,0)</f>
        <v>0</v>
      </c>
      <c r="BG132" s="119">
        <f>IF(N132="zákl. přenesená",J132,0)</f>
        <v>0</v>
      </c>
      <c r="BH132" s="119">
        <f>IF(N132="sníž. přenesená",J132,0)</f>
        <v>0</v>
      </c>
      <c r="BI132" s="119">
        <f>IF(N132="nulová",J132,0)</f>
        <v>0</v>
      </c>
      <c r="BJ132" s="16" t="s">
        <v>19</v>
      </c>
      <c r="BK132" s="119">
        <f>ROUND(I132*H132,2)</f>
        <v>0</v>
      </c>
      <c r="BL132" s="16" t="s">
        <v>85</v>
      </c>
      <c r="BM132" s="118" t="s">
        <v>127</v>
      </c>
    </row>
    <row r="133" spans="2:65" s="12" customFormat="1">
      <c r="C133" s="132"/>
      <c r="D133" s="450"/>
      <c r="E133" s="451" t="s">
        <v>680</v>
      </c>
      <c r="F133" s="441" t="s">
        <v>681</v>
      </c>
      <c r="G133" s="441" t="s">
        <v>198</v>
      </c>
      <c r="H133" s="441">
        <v>1</v>
      </c>
      <c r="I133" s="442"/>
      <c r="J133" s="443">
        <f>IF(E133&gt;=1000,H133*I133,".")</f>
        <v>0</v>
      </c>
      <c r="T133" s="122"/>
      <c r="AT133" s="121" t="s">
        <v>128</v>
      </c>
      <c r="AU133" s="121" t="s">
        <v>81</v>
      </c>
      <c r="AV133" s="12" t="s">
        <v>19</v>
      </c>
      <c r="AW133" s="12" t="s">
        <v>31</v>
      </c>
      <c r="AX133" s="12" t="s">
        <v>75</v>
      </c>
      <c r="AY133" s="121" t="s">
        <v>124</v>
      </c>
    </row>
    <row r="134" spans="2:65" s="12" customFormat="1" ht="21.45" customHeight="1">
      <c r="C134" s="132"/>
      <c r="D134" s="452"/>
      <c r="E134" s="449" t="s">
        <v>682</v>
      </c>
      <c r="F134" s="457" t="s">
        <v>742</v>
      </c>
      <c r="G134" s="441" t="s">
        <v>198</v>
      </c>
      <c r="H134" s="441">
        <v>1</v>
      </c>
      <c r="I134" s="442"/>
      <c r="J134" s="443">
        <f>IF(E134&gt;=1000,H134*I134,".")</f>
        <v>0</v>
      </c>
      <c r="T134" s="122"/>
      <c r="AT134" s="121" t="s">
        <v>128</v>
      </c>
      <c r="AU134" s="121" t="s">
        <v>81</v>
      </c>
      <c r="AV134" s="12" t="s">
        <v>19</v>
      </c>
      <c r="AW134" s="12" t="s">
        <v>31</v>
      </c>
      <c r="AX134" s="12" t="s">
        <v>75</v>
      </c>
      <c r="AY134" s="121" t="s">
        <v>124</v>
      </c>
    </row>
    <row r="135" spans="2:65" s="13" customFormat="1" ht="20.399999999999999">
      <c r="C135" s="132"/>
      <c r="D135" s="450"/>
      <c r="E135" s="451" t="s">
        <v>683</v>
      </c>
      <c r="F135" s="457" t="s">
        <v>743</v>
      </c>
      <c r="G135" s="441" t="s">
        <v>198</v>
      </c>
      <c r="H135" s="441">
        <v>1</v>
      </c>
      <c r="I135" s="442"/>
      <c r="J135" s="443">
        <f>IF(E135&gt;=1000,H135*I135,".")</f>
        <v>0</v>
      </c>
      <c r="T135" s="125"/>
      <c r="AT135" s="124" t="s">
        <v>128</v>
      </c>
      <c r="AU135" s="124" t="s">
        <v>81</v>
      </c>
      <c r="AV135" s="13" t="s">
        <v>81</v>
      </c>
      <c r="AW135" s="13" t="s">
        <v>31</v>
      </c>
      <c r="AX135" s="13" t="s">
        <v>75</v>
      </c>
      <c r="AY135" s="124" t="s">
        <v>124</v>
      </c>
    </row>
    <row r="136" spans="2:65" s="14" customFormat="1">
      <c r="C136" s="132"/>
      <c r="D136" s="452"/>
      <c r="E136" s="451"/>
      <c r="F136" s="441" t="s">
        <v>684</v>
      </c>
      <c r="G136" s="441"/>
      <c r="H136" s="441"/>
      <c r="I136" s="442"/>
      <c r="J136" s="443"/>
      <c r="T136" s="128"/>
      <c r="AT136" s="127" t="s">
        <v>128</v>
      </c>
      <c r="AU136" s="127" t="s">
        <v>81</v>
      </c>
      <c r="AV136" s="14" t="s">
        <v>85</v>
      </c>
      <c r="AW136" s="14" t="s">
        <v>31</v>
      </c>
      <c r="AX136" s="14" t="s">
        <v>19</v>
      </c>
      <c r="AY136" s="127" t="s">
        <v>124</v>
      </c>
    </row>
    <row r="137" spans="2:65" s="1" customFormat="1" ht="11.4">
      <c r="B137" s="456"/>
      <c r="C137" s="132"/>
      <c r="D137" s="441"/>
      <c r="E137" s="451" t="s">
        <v>685</v>
      </c>
      <c r="F137" s="441" t="s">
        <v>686</v>
      </c>
      <c r="G137" s="441" t="s">
        <v>198</v>
      </c>
      <c r="H137" s="441">
        <v>1</v>
      </c>
      <c r="I137" s="442"/>
      <c r="J137" s="443">
        <f>IF(E137&gt;=1000,H137*I137,".")</f>
        <v>0</v>
      </c>
      <c r="K137" s="136"/>
      <c r="M137" s="135"/>
      <c r="N137" s="115"/>
      <c r="P137" s="116">
        <f>O137*H137</f>
        <v>0</v>
      </c>
      <c r="Q137" s="116">
        <v>0</v>
      </c>
      <c r="R137" s="116">
        <f>Q137*H137</f>
        <v>0</v>
      </c>
      <c r="S137" s="116">
        <v>0.28999999999999998</v>
      </c>
      <c r="T137" s="117">
        <f>S137*H137</f>
        <v>0.28999999999999998</v>
      </c>
      <c r="AR137" s="118" t="s">
        <v>85</v>
      </c>
      <c r="AT137" s="118" t="s">
        <v>125</v>
      </c>
      <c r="AU137" s="118" t="s">
        <v>81</v>
      </c>
      <c r="AY137" s="16" t="s">
        <v>124</v>
      </c>
      <c r="BE137" s="119">
        <f>IF(N137="základní",J137,0)</f>
        <v>0</v>
      </c>
      <c r="BF137" s="119">
        <f>IF(N137="snížená",J137,0)</f>
        <v>0</v>
      </c>
      <c r="BG137" s="119">
        <f>IF(N137="zákl. přenesená",J137,0)</f>
        <v>0</v>
      </c>
      <c r="BH137" s="119">
        <f>IF(N137="sníž. přenesená",J137,0)</f>
        <v>0</v>
      </c>
      <c r="BI137" s="119">
        <f>IF(N137="nulová",J137,0)</f>
        <v>0</v>
      </c>
      <c r="BJ137" s="16" t="s">
        <v>19</v>
      </c>
      <c r="BK137" s="119">
        <f>ROUND(I137*H137,2)</f>
        <v>0</v>
      </c>
      <c r="BL137" s="16" t="s">
        <v>85</v>
      </c>
      <c r="BM137" s="118" t="s">
        <v>130</v>
      </c>
    </row>
    <row r="138" spans="2:65" s="13" customFormat="1">
      <c r="C138" s="132"/>
      <c r="D138" s="441"/>
      <c r="E138" s="449" t="s">
        <v>687</v>
      </c>
      <c r="F138" s="441" t="s">
        <v>744</v>
      </c>
      <c r="G138" s="441" t="s">
        <v>198</v>
      </c>
      <c r="H138" s="441">
        <v>1</v>
      </c>
      <c r="I138" s="442"/>
      <c r="J138" s="443">
        <f>IF(E138&gt;=1000,H138*I138,".")</f>
        <v>0</v>
      </c>
      <c r="T138" s="125"/>
      <c r="AT138" s="124" t="s">
        <v>128</v>
      </c>
      <c r="AU138" s="124" t="s">
        <v>81</v>
      </c>
      <c r="AV138" s="13" t="s">
        <v>81</v>
      </c>
      <c r="AW138" s="13" t="s">
        <v>31</v>
      </c>
      <c r="AX138" s="13" t="s">
        <v>19</v>
      </c>
      <c r="AY138" s="124" t="s">
        <v>124</v>
      </c>
    </row>
    <row r="139" spans="2:65" s="11" customFormat="1">
      <c r="C139" s="132"/>
      <c r="D139" s="441"/>
      <c r="E139" s="449" t="s">
        <v>688</v>
      </c>
      <c r="F139" s="441" t="s">
        <v>745</v>
      </c>
      <c r="G139" s="441" t="s">
        <v>198</v>
      </c>
      <c r="H139" s="441">
        <v>1</v>
      </c>
      <c r="I139" s="442"/>
      <c r="J139" s="443">
        <f>IF(E139&gt;=1000,H139*I139,".")</f>
        <v>0</v>
      </c>
      <c r="P139" s="110">
        <f>SUM(P140:P142)</f>
        <v>0</v>
      </c>
      <c r="R139" s="110">
        <f>SUM(R140:R142)</f>
        <v>0</v>
      </c>
      <c r="T139" s="111">
        <f>SUM(T140:T142)</f>
        <v>0</v>
      </c>
      <c r="AR139" s="109" t="s">
        <v>19</v>
      </c>
      <c r="AT139" s="112" t="s">
        <v>74</v>
      </c>
      <c r="AU139" s="112" t="s">
        <v>19</v>
      </c>
      <c r="AY139" s="109" t="s">
        <v>124</v>
      </c>
      <c r="BK139" s="113">
        <f>SUM(BK140:BK142)</f>
        <v>0</v>
      </c>
    </row>
    <row r="140" spans="2:65" s="1" customFormat="1" ht="11.4">
      <c r="B140" s="456"/>
      <c r="C140" s="132"/>
      <c r="D140" s="441"/>
      <c r="E140" s="449" t="s">
        <v>689</v>
      </c>
      <c r="F140" s="441" t="s">
        <v>746</v>
      </c>
      <c r="G140" s="441" t="s">
        <v>198</v>
      </c>
      <c r="H140" s="441">
        <v>1</v>
      </c>
      <c r="I140" s="442"/>
      <c r="J140" s="443">
        <f>IF(E140&gt;=1000,H140*I140,".")</f>
        <v>0</v>
      </c>
      <c r="K140" s="136"/>
      <c r="M140" s="135"/>
      <c r="N140" s="115"/>
      <c r="P140" s="116">
        <f>O140*H140</f>
        <v>0</v>
      </c>
      <c r="Q140" s="116">
        <v>0</v>
      </c>
      <c r="R140" s="116">
        <f>Q140*H140</f>
        <v>0</v>
      </c>
      <c r="S140" s="116">
        <v>0</v>
      </c>
      <c r="T140" s="117">
        <f>S140*H140</f>
        <v>0</v>
      </c>
      <c r="AR140" s="118" t="s">
        <v>85</v>
      </c>
      <c r="AT140" s="118" t="s">
        <v>125</v>
      </c>
      <c r="AU140" s="118" t="s">
        <v>81</v>
      </c>
      <c r="AY140" s="16" t="s">
        <v>124</v>
      </c>
      <c r="BE140" s="119">
        <f>IF(N140="základní",J140,0)</f>
        <v>0</v>
      </c>
      <c r="BF140" s="119">
        <f>IF(N140="snížená",J140,0)</f>
        <v>0</v>
      </c>
      <c r="BG140" s="119">
        <f>IF(N140="zákl. přenesená",J140,0)</f>
        <v>0</v>
      </c>
      <c r="BH140" s="119">
        <f>IF(N140="sníž. přenesená",J140,0)</f>
        <v>0</v>
      </c>
      <c r="BI140" s="119">
        <f>IF(N140="nulová",J140,0)</f>
        <v>0</v>
      </c>
      <c r="BJ140" s="16" t="s">
        <v>19</v>
      </c>
      <c r="BK140" s="119">
        <f>ROUND(I140*H140,2)</f>
        <v>0</v>
      </c>
      <c r="BL140" s="16" t="s">
        <v>85</v>
      </c>
      <c r="BM140" s="118" t="s">
        <v>132</v>
      </c>
    </row>
    <row r="141" spans="2:65" s="1" customFormat="1" ht="11.4">
      <c r="B141" s="456"/>
      <c r="C141" s="132"/>
      <c r="D141" s="441"/>
      <c r="E141" s="449"/>
      <c r="F141" s="444" t="s">
        <v>690</v>
      </c>
      <c r="G141" s="441"/>
      <c r="H141" s="441"/>
      <c r="I141" s="442"/>
      <c r="J141" s="443"/>
      <c r="K141" s="136"/>
      <c r="M141" s="135"/>
      <c r="N141" s="115"/>
      <c r="P141" s="116">
        <f>O141*H141</f>
        <v>0</v>
      </c>
      <c r="Q141" s="116">
        <v>0</v>
      </c>
      <c r="R141" s="116">
        <f>Q141*H141</f>
        <v>0</v>
      </c>
      <c r="S141" s="116">
        <v>0</v>
      </c>
      <c r="T141" s="117">
        <f>S141*H141</f>
        <v>0</v>
      </c>
      <c r="AR141" s="118" t="s">
        <v>85</v>
      </c>
      <c r="AT141" s="118" t="s">
        <v>125</v>
      </c>
      <c r="AU141" s="118" t="s">
        <v>81</v>
      </c>
      <c r="AY141" s="16" t="s">
        <v>124</v>
      </c>
      <c r="BE141" s="119">
        <f>IF(N141="základní",J141,0)</f>
        <v>0</v>
      </c>
      <c r="BF141" s="119">
        <f>IF(N141="snížená",J141,0)</f>
        <v>0</v>
      </c>
      <c r="BG141" s="119">
        <f>IF(N141="zákl. přenesená",J141,0)</f>
        <v>0</v>
      </c>
      <c r="BH141" s="119">
        <f>IF(N141="sníž. přenesená",J141,0)</f>
        <v>0</v>
      </c>
      <c r="BI141" s="119">
        <f>IF(N141="nulová",J141,0)</f>
        <v>0</v>
      </c>
      <c r="BJ141" s="16" t="s">
        <v>19</v>
      </c>
      <c r="BK141" s="119">
        <f>ROUND(I141*H141,2)</f>
        <v>0</v>
      </c>
      <c r="BL141" s="16" t="s">
        <v>85</v>
      </c>
      <c r="BM141" s="118" t="s">
        <v>133</v>
      </c>
    </row>
    <row r="142" spans="2:65" s="1" customFormat="1" ht="13.8">
      <c r="B142" s="456"/>
      <c r="C142" s="132"/>
      <c r="D142" s="441"/>
      <c r="E142" s="451"/>
      <c r="F142" s="453" t="s">
        <v>691</v>
      </c>
      <c r="G142" s="441" t="str">
        <f t="shared" si="0"/>
        <v>.</v>
      </c>
      <c r="H142" s="441"/>
      <c r="I142" s="442"/>
      <c r="J142" s="458">
        <f>SUM(J143:J148)</f>
        <v>0</v>
      </c>
      <c r="K142" s="136"/>
      <c r="M142" s="135"/>
      <c r="N142" s="115"/>
      <c r="P142" s="116">
        <f>O142*H142</f>
        <v>0</v>
      </c>
      <c r="Q142" s="116">
        <v>0</v>
      </c>
      <c r="R142" s="116">
        <f>Q142*H142</f>
        <v>0</v>
      </c>
      <c r="S142" s="116">
        <v>0</v>
      </c>
      <c r="T142" s="117">
        <f>S142*H142</f>
        <v>0</v>
      </c>
      <c r="AR142" s="118" t="s">
        <v>85</v>
      </c>
      <c r="AT142" s="118" t="s">
        <v>125</v>
      </c>
      <c r="AU142" s="118" t="s">
        <v>81</v>
      </c>
      <c r="AY142" s="16" t="s">
        <v>124</v>
      </c>
      <c r="BE142" s="119">
        <f>IF(N142="základní",J142,0)</f>
        <v>0</v>
      </c>
      <c r="BF142" s="119">
        <f>IF(N142="snížená",J142,0)</f>
        <v>0</v>
      </c>
      <c r="BG142" s="119">
        <f>IF(N142="zákl. přenesená",J142,0)</f>
        <v>0</v>
      </c>
      <c r="BH142" s="119">
        <f>IF(N142="sníž. přenesená",J142,0)</f>
        <v>0</v>
      </c>
      <c r="BI142" s="119">
        <f>IF(N142="nulová",J142,0)</f>
        <v>0</v>
      </c>
      <c r="BJ142" s="16" t="s">
        <v>19</v>
      </c>
      <c r="BK142" s="119">
        <f>ROUND(I142*H142,2)</f>
        <v>0</v>
      </c>
      <c r="BL142" s="16" t="s">
        <v>85</v>
      </c>
      <c r="BM142" s="118" t="s">
        <v>134</v>
      </c>
    </row>
    <row r="143" spans="2:65" s="11" customFormat="1">
      <c r="C143" s="132"/>
      <c r="D143" s="441"/>
      <c r="E143" s="449" t="s">
        <v>692</v>
      </c>
      <c r="F143" s="441" t="s">
        <v>747</v>
      </c>
      <c r="G143" s="441" t="s">
        <v>753</v>
      </c>
      <c r="H143" s="441">
        <v>3.5</v>
      </c>
      <c r="I143" s="442"/>
      <c r="J143" s="443">
        <f t="shared" ref="J143:J148" si="1">IF(E143&gt;=1000,H143*I143,".")</f>
        <v>0</v>
      </c>
      <c r="P143" s="110">
        <f>SUM(P144:P153)</f>
        <v>0</v>
      </c>
      <c r="R143" s="110">
        <f>SUM(R144:R153)</f>
        <v>0</v>
      </c>
      <c r="T143" s="111">
        <f>SUM(T144:T153)</f>
        <v>0</v>
      </c>
      <c r="AR143" s="109" t="s">
        <v>19</v>
      </c>
      <c r="AT143" s="112" t="s">
        <v>74</v>
      </c>
      <c r="AU143" s="112" t="s">
        <v>19</v>
      </c>
      <c r="AY143" s="109" t="s">
        <v>124</v>
      </c>
      <c r="BK143" s="113">
        <f>SUM(BK144:BK153)</f>
        <v>0</v>
      </c>
    </row>
    <row r="144" spans="2:65" s="1" customFormat="1" ht="11.4">
      <c r="B144" s="456"/>
      <c r="C144" s="132"/>
      <c r="D144" s="441"/>
      <c r="E144" s="449" t="s">
        <v>693</v>
      </c>
      <c r="F144" s="441" t="s">
        <v>748</v>
      </c>
      <c r="G144" s="441" t="s">
        <v>129</v>
      </c>
      <c r="H144" s="441">
        <v>10</v>
      </c>
      <c r="I144" s="442"/>
      <c r="J144" s="443">
        <f t="shared" si="1"/>
        <v>0</v>
      </c>
      <c r="K144" s="136"/>
      <c r="M144" s="135"/>
      <c r="N144" s="115"/>
      <c r="P144" s="116">
        <f>O144*H144</f>
        <v>0</v>
      </c>
      <c r="Q144" s="116">
        <v>0</v>
      </c>
      <c r="R144" s="116">
        <f>Q144*H144</f>
        <v>0</v>
      </c>
      <c r="S144" s="116">
        <v>0</v>
      </c>
      <c r="T144" s="117">
        <f>S144*H144</f>
        <v>0</v>
      </c>
      <c r="AR144" s="118" t="s">
        <v>85</v>
      </c>
      <c r="AT144" s="118" t="s">
        <v>125</v>
      </c>
      <c r="AU144" s="118" t="s">
        <v>81</v>
      </c>
      <c r="AY144" s="16" t="s">
        <v>124</v>
      </c>
      <c r="BE144" s="119">
        <f>IF(N144="základní",J144,0)</f>
        <v>0</v>
      </c>
      <c r="BF144" s="119">
        <f>IF(N144="snížená",J144,0)</f>
        <v>0</v>
      </c>
      <c r="BG144" s="119">
        <f>IF(N144="zákl. přenesená",J144,0)</f>
        <v>0</v>
      </c>
      <c r="BH144" s="119">
        <f>IF(N144="sníž. přenesená",J144,0)</f>
        <v>0</v>
      </c>
      <c r="BI144" s="119">
        <f>IF(N144="nulová",J144,0)</f>
        <v>0</v>
      </c>
      <c r="BJ144" s="16" t="s">
        <v>19</v>
      </c>
      <c r="BK144" s="119">
        <f>ROUND(I144*H144,2)</f>
        <v>0</v>
      </c>
      <c r="BL144" s="16" t="s">
        <v>85</v>
      </c>
      <c r="BM144" s="118" t="s">
        <v>135</v>
      </c>
    </row>
    <row r="145" spans="2:65" s="12" customFormat="1">
      <c r="C145" s="132"/>
      <c r="D145" s="441"/>
      <c r="E145" s="449" t="s">
        <v>694</v>
      </c>
      <c r="F145" s="441" t="s">
        <v>749</v>
      </c>
      <c r="G145" s="441" t="s">
        <v>198</v>
      </c>
      <c r="H145" s="441">
        <v>3</v>
      </c>
      <c r="I145" s="442"/>
      <c r="J145" s="443">
        <f t="shared" si="1"/>
        <v>0</v>
      </c>
      <c r="T145" s="122"/>
      <c r="AT145" s="121" t="s">
        <v>128</v>
      </c>
      <c r="AU145" s="121" t="s">
        <v>81</v>
      </c>
      <c r="AV145" s="12" t="s">
        <v>19</v>
      </c>
      <c r="AW145" s="12" t="s">
        <v>31</v>
      </c>
      <c r="AX145" s="12" t="s">
        <v>75</v>
      </c>
      <c r="AY145" s="121" t="s">
        <v>124</v>
      </c>
    </row>
    <row r="146" spans="2:65" s="13" customFormat="1">
      <c r="C146" s="132"/>
      <c r="D146" s="441"/>
      <c r="E146" s="449" t="s">
        <v>695</v>
      </c>
      <c r="F146" s="441" t="s">
        <v>750</v>
      </c>
      <c r="G146" s="441" t="s">
        <v>198</v>
      </c>
      <c r="H146" s="441">
        <v>3</v>
      </c>
      <c r="I146" s="442"/>
      <c r="J146" s="443">
        <f t="shared" si="1"/>
        <v>0</v>
      </c>
      <c r="T146" s="125"/>
      <c r="AT146" s="124" t="s">
        <v>128</v>
      </c>
      <c r="AU146" s="124" t="s">
        <v>81</v>
      </c>
      <c r="AV146" s="13" t="s">
        <v>81</v>
      </c>
      <c r="AW146" s="13" t="s">
        <v>31</v>
      </c>
      <c r="AX146" s="13" t="s">
        <v>75</v>
      </c>
      <c r="AY146" s="124" t="s">
        <v>124</v>
      </c>
    </row>
    <row r="147" spans="2:65" s="12" customFormat="1">
      <c r="C147" s="132"/>
      <c r="D147" s="441"/>
      <c r="E147" s="449" t="s">
        <v>696</v>
      </c>
      <c r="F147" s="441" t="s">
        <v>751</v>
      </c>
      <c r="G147" s="441" t="s">
        <v>198</v>
      </c>
      <c r="H147" s="441">
        <v>1</v>
      </c>
      <c r="I147" s="442"/>
      <c r="J147" s="443">
        <f t="shared" si="1"/>
        <v>0</v>
      </c>
      <c r="T147" s="122"/>
      <c r="AT147" s="121" t="s">
        <v>128</v>
      </c>
      <c r="AU147" s="121" t="s">
        <v>81</v>
      </c>
      <c r="AV147" s="12" t="s">
        <v>19</v>
      </c>
      <c r="AW147" s="12" t="s">
        <v>31</v>
      </c>
      <c r="AX147" s="12" t="s">
        <v>75</v>
      </c>
      <c r="AY147" s="121" t="s">
        <v>124</v>
      </c>
    </row>
    <row r="148" spans="2:65" s="13" customFormat="1">
      <c r="C148" s="132"/>
      <c r="D148" s="441"/>
      <c r="E148" s="449" t="s">
        <v>697</v>
      </c>
      <c r="F148" s="441" t="s">
        <v>752</v>
      </c>
      <c r="G148" s="441" t="s">
        <v>198</v>
      </c>
      <c r="H148" s="441">
        <v>1</v>
      </c>
      <c r="I148" s="442"/>
      <c r="J148" s="443">
        <f t="shared" si="1"/>
        <v>0</v>
      </c>
      <c r="T148" s="125"/>
      <c r="AT148" s="124" t="s">
        <v>128</v>
      </c>
      <c r="AU148" s="124" t="s">
        <v>81</v>
      </c>
      <c r="AV148" s="13" t="s">
        <v>81</v>
      </c>
      <c r="AW148" s="13" t="s">
        <v>31</v>
      </c>
      <c r="AX148" s="13" t="s">
        <v>75</v>
      </c>
      <c r="AY148" s="124" t="s">
        <v>124</v>
      </c>
    </row>
    <row r="149" spans="2:65" s="14" customFormat="1">
      <c r="C149" s="132"/>
      <c r="D149" s="441"/>
      <c r="E149" s="449"/>
      <c r="F149" s="444" t="s">
        <v>698</v>
      </c>
      <c r="G149" s="441"/>
      <c r="H149" s="441"/>
      <c r="I149" s="442"/>
      <c r="J149" s="443"/>
      <c r="T149" s="128"/>
      <c r="AT149" s="127" t="s">
        <v>128</v>
      </c>
      <c r="AU149" s="127" t="s">
        <v>81</v>
      </c>
      <c r="AV149" s="14" t="s">
        <v>85</v>
      </c>
      <c r="AW149" s="14" t="s">
        <v>31</v>
      </c>
      <c r="AX149" s="14" t="s">
        <v>19</v>
      </c>
      <c r="AY149" s="127" t="s">
        <v>124</v>
      </c>
    </row>
    <row r="150" spans="2:65" s="1" customFormat="1" ht="13.8">
      <c r="B150" s="456"/>
      <c r="C150" s="132"/>
      <c r="D150" s="441"/>
      <c r="E150" s="449"/>
      <c r="F150" s="453" t="s">
        <v>699</v>
      </c>
      <c r="G150" s="441"/>
      <c r="H150" s="441"/>
      <c r="I150" s="442"/>
      <c r="J150" s="458">
        <f>SUM(J151:J156)</f>
        <v>0</v>
      </c>
      <c r="K150" s="136"/>
      <c r="M150" s="135"/>
      <c r="N150" s="115"/>
      <c r="P150" s="116">
        <f>O150*H150</f>
        <v>0</v>
      </c>
      <c r="Q150" s="116">
        <v>1.4E-3</v>
      </c>
      <c r="R150" s="116">
        <f>Q150*H150</f>
        <v>0</v>
      </c>
      <c r="S150" s="116">
        <v>0</v>
      </c>
      <c r="T150" s="117">
        <f>S150*H150</f>
        <v>0</v>
      </c>
      <c r="AR150" s="118" t="s">
        <v>85</v>
      </c>
      <c r="AT150" s="118" t="s">
        <v>125</v>
      </c>
      <c r="AU150" s="118" t="s">
        <v>81</v>
      </c>
      <c r="AY150" s="16" t="s">
        <v>124</v>
      </c>
      <c r="BE150" s="119">
        <f>IF(N150="základní",J150,0)</f>
        <v>0</v>
      </c>
      <c r="BF150" s="119">
        <f>IF(N150="snížená",J150,0)</f>
        <v>0</v>
      </c>
      <c r="BG150" s="119">
        <f>IF(N150="zákl. přenesená",J150,0)</f>
        <v>0</v>
      </c>
      <c r="BH150" s="119">
        <f>IF(N150="sníž. přenesená",J150,0)</f>
        <v>0</v>
      </c>
      <c r="BI150" s="119">
        <f>IF(N150="nulová",J150,0)</f>
        <v>0</v>
      </c>
      <c r="BJ150" s="16" t="s">
        <v>19</v>
      </c>
      <c r="BK150" s="119">
        <f>ROUND(I150*H150,2)</f>
        <v>0</v>
      </c>
      <c r="BL150" s="16" t="s">
        <v>85</v>
      </c>
      <c r="BM150" s="118" t="s">
        <v>137</v>
      </c>
    </row>
    <row r="151" spans="2:65" s="12" customFormat="1">
      <c r="C151" s="132"/>
      <c r="D151" s="441"/>
      <c r="E151" s="445" t="s">
        <v>700</v>
      </c>
      <c r="F151" s="441" t="s">
        <v>754</v>
      </c>
      <c r="G151" s="441" t="s">
        <v>198</v>
      </c>
      <c r="H151" s="441">
        <v>1</v>
      </c>
      <c r="I151" s="442"/>
      <c r="J151" s="443">
        <f t="shared" ref="J151:J156" si="2">IF(E151&gt;=1000,H151*I151,".")</f>
        <v>0</v>
      </c>
      <c r="T151" s="122"/>
      <c r="AT151" s="121" t="s">
        <v>128</v>
      </c>
      <c r="AU151" s="121" t="s">
        <v>81</v>
      </c>
      <c r="AV151" s="12" t="s">
        <v>19</v>
      </c>
      <c r="AW151" s="12" t="s">
        <v>31</v>
      </c>
      <c r="AX151" s="12" t="s">
        <v>75</v>
      </c>
      <c r="AY151" s="121" t="s">
        <v>124</v>
      </c>
    </row>
    <row r="152" spans="2:65" s="12" customFormat="1">
      <c r="C152" s="132"/>
      <c r="D152" s="441"/>
      <c r="E152" s="449" t="s">
        <v>693</v>
      </c>
      <c r="F152" s="441" t="s">
        <v>748</v>
      </c>
      <c r="G152" s="441" t="s">
        <v>753</v>
      </c>
      <c r="H152" s="441">
        <v>3</v>
      </c>
      <c r="I152" s="442"/>
      <c r="J152" s="443">
        <f t="shared" si="2"/>
        <v>0</v>
      </c>
      <c r="T152" s="122"/>
      <c r="AT152" s="121" t="s">
        <v>128</v>
      </c>
      <c r="AU152" s="121" t="s">
        <v>81</v>
      </c>
      <c r="AV152" s="12" t="s">
        <v>19</v>
      </c>
      <c r="AW152" s="12" t="s">
        <v>31</v>
      </c>
      <c r="AX152" s="12" t="s">
        <v>75</v>
      </c>
      <c r="AY152" s="121" t="s">
        <v>124</v>
      </c>
    </row>
    <row r="153" spans="2:65" s="13" customFormat="1">
      <c r="C153" s="132"/>
      <c r="D153" s="441"/>
      <c r="E153" s="449" t="s">
        <v>701</v>
      </c>
      <c r="F153" s="441" t="s">
        <v>755</v>
      </c>
      <c r="G153" s="441" t="s">
        <v>198</v>
      </c>
      <c r="H153" s="441">
        <v>1</v>
      </c>
      <c r="I153" s="442"/>
      <c r="J153" s="443">
        <f t="shared" si="2"/>
        <v>0</v>
      </c>
      <c r="T153" s="125"/>
      <c r="AT153" s="124" t="s">
        <v>128</v>
      </c>
      <c r="AU153" s="124" t="s">
        <v>81</v>
      </c>
      <c r="AV153" s="13" t="s">
        <v>81</v>
      </c>
      <c r="AW153" s="13" t="s">
        <v>31</v>
      </c>
      <c r="AX153" s="13" t="s">
        <v>19</v>
      </c>
      <c r="AY153" s="124" t="s">
        <v>124</v>
      </c>
    </row>
    <row r="154" spans="2:65" s="11" customFormat="1" ht="20.399999999999999">
      <c r="C154" s="132"/>
      <c r="D154" s="441"/>
      <c r="E154" s="449" t="s">
        <v>702</v>
      </c>
      <c r="F154" s="457" t="s">
        <v>756</v>
      </c>
      <c r="G154" s="441" t="s">
        <v>198</v>
      </c>
      <c r="H154" s="441">
        <v>1</v>
      </c>
      <c r="I154" s="442"/>
      <c r="J154" s="443">
        <f t="shared" si="2"/>
        <v>0</v>
      </c>
      <c r="P154" s="110">
        <f>SUM(P155:P177)</f>
        <v>0</v>
      </c>
      <c r="R154" s="110">
        <f>SUM(R155:R177)</f>
        <v>0</v>
      </c>
      <c r="T154" s="111">
        <f>SUM(T155:T177)</f>
        <v>1.609</v>
      </c>
      <c r="AR154" s="109" t="s">
        <v>19</v>
      </c>
      <c r="AT154" s="112" t="s">
        <v>74</v>
      </c>
      <c r="AU154" s="112" t="s">
        <v>19</v>
      </c>
      <c r="AY154" s="109" t="s">
        <v>124</v>
      </c>
      <c r="BK154" s="113">
        <f>SUM(BK155:BK177)</f>
        <v>0</v>
      </c>
    </row>
    <row r="155" spans="2:65" s="1" customFormat="1" ht="11.4">
      <c r="B155" s="456"/>
      <c r="C155" s="132"/>
      <c r="D155" s="441"/>
      <c r="E155" s="449" t="s">
        <v>703</v>
      </c>
      <c r="F155" s="441" t="s">
        <v>757</v>
      </c>
      <c r="G155" s="441" t="s">
        <v>198</v>
      </c>
      <c r="H155" s="441">
        <v>1</v>
      </c>
      <c r="I155" s="442"/>
      <c r="J155" s="443">
        <f t="shared" si="2"/>
        <v>0</v>
      </c>
      <c r="K155" s="136"/>
      <c r="M155" s="135"/>
      <c r="N155" s="115"/>
      <c r="P155" s="116">
        <f>O155*H155</f>
        <v>0</v>
      </c>
      <c r="Q155" s="116">
        <v>0</v>
      </c>
      <c r="R155" s="116">
        <f>Q155*H155</f>
        <v>0</v>
      </c>
      <c r="S155" s="116">
        <v>1.175</v>
      </c>
      <c r="T155" s="117">
        <f>S155*H155</f>
        <v>1.175</v>
      </c>
      <c r="AR155" s="118" t="s">
        <v>85</v>
      </c>
      <c r="AT155" s="118" t="s">
        <v>125</v>
      </c>
      <c r="AU155" s="118" t="s">
        <v>81</v>
      </c>
      <c r="AY155" s="16" t="s">
        <v>124</v>
      </c>
      <c r="BE155" s="119">
        <f>IF(N155="základní",J155,0)</f>
        <v>0</v>
      </c>
      <c r="BF155" s="119">
        <f>IF(N155="snížená",J155,0)</f>
        <v>0</v>
      </c>
      <c r="BG155" s="119">
        <f>IF(N155="zákl. přenesená",J155,0)</f>
        <v>0</v>
      </c>
      <c r="BH155" s="119">
        <f>IF(N155="sníž. přenesená",J155,0)</f>
        <v>0</v>
      </c>
      <c r="BI155" s="119">
        <f>IF(N155="nulová",J155,0)</f>
        <v>0</v>
      </c>
      <c r="BJ155" s="16" t="s">
        <v>19</v>
      </c>
      <c r="BK155" s="119">
        <f>ROUND(I155*H155,2)</f>
        <v>0</v>
      </c>
      <c r="BL155" s="16" t="s">
        <v>85</v>
      </c>
      <c r="BM155" s="118" t="s">
        <v>138</v>
      </c>
    </row>
    <row r="156" spans="2:65" s="12" customFormat="1">
      <c r="C156" s="132"/>
      <c r="D156" s="441"/>
      <c r="E156" s="449" t="s">
        <v>704</v>
      </c>
      <c r="F156" s="441" t="s">
        <v>758</v>
      </c>
      <c r="G156" s="441" t="s">
        <v>198</v>
      </c>
      <c r="H156" s="441">
        <v>1</v>
      </c>
      <c r="I156" s="442"/>
      <c r="J156" s="443">
        <f t="shared" si="2"/>
        <v>0</v>
      </c>
      <c r="T156" s="122"/>
      <c r="AT156" s="121" t="s">
        <v>128</v>
      </c>
      <c r="AU156" s="121" t="s">
        <v>81</v>
      </c>
      <c r="AV156" s="12" t="s">
        <v>19</v>
      </c>
      <c r="AW156" s="12" t="s">
        <v>31</v>
      </c>
      <c r="AX156" s="12" t="s">
        <v>75</v>
      </c>
      <c r="AY156" s="121" t="s">
        <v>124</v>
      </c>
    </row>
    <row r="157" spans="2:65" s="13" customFormat="1">
      <c r="C157" s="132"/>
      <c r="D157" s="441"/>
      <c r="E157" s="446"/>
      <c r="F157" s="444" t="s">
        <v>705</v>
      </c>
      <c r="G157" s="441"/>
      <c r="H157" s="441"/>
      <c r="I157" s="442"/>
      <c r="J157" s="443"/>
      <c r="T157" s="125"/>
      <c r="AT157" s="124" t="s">
        <v>128</v>
      </c>
      <c r="AU157" s="124" t="s">
        <v>81</v>
      </c>
      <c r="AV157" s="13" t="s">
        <v>81</v>
      </c>
      <c r="AW157" s="13" t="s">
        <v>31</v>
      </c>
      <c r="AX157" s="13" t="s">
        <v>75</v>
      </c>
      <c r="AY157" s="124" t="s">
        <v>124</v>
      </c>
    </row>
    <row r="158" spans="2:65" s="13" customFormat="1" ht="13.8">
      <c r="C158" s="132"/>
      <c r="D158" s="441"/>
      <c r="E158" s="448"/>
      <c r="F158" s="453" t="s">
        <v>706</v>
      </c>
      <c r="G158" s="441"/>
      <c r="H158" s="441"/>
      <c r="I158" s="442"/>
      <c r="J158" s="458">
        <f>SUM(J159:J174)</f>
        <v>0</v>
      </c>
      <c r="T158" s="125"/>
      <c r="AT158" s="124" t="s">
        <v>128</v>
      </c>
      <c r="AU158" s="124" t="s">
        <v>81</v>
      </c>
      <c r="AV158" s="13" t="s">
        <v>81</v>
      </c>
      <c r="AW158" s="13" t="s">
        <v>31</v>
      </c>
      <c r="AX158" s="13" t="s">
        <v>75</v>
      </c>
      <c r="AY158" s="124" t="s">
        <v>124</v>
      </c>
    </row>
    <row r="159" spans="2:65" s="13" customFormat="1">
      <c r="C159" s="132"/>
      <c r="D159" s="441"/>
      <c r="E159" s="449" t="s">
        <v>707</v>
      </c>
      <c r="F159" s="441" t="s">
        <v>759</v>
      </c>
      <c r="G159" s="441" t="s">
        <v>129</v>
      </c>
      <c r="H159" s="441">
        <v>12</v>
      </c>
      <c r="I159" s="442"/>
      <c r="J159" s="443">
        <f t="shared" ref="J159:J174" si="3">IF(E159&gt;=1000,H159*I159,".")</f>
        <v>0</v>
      </c>
      <c r="T159" s="125"/>
      <c r="AT159" s="124" t="s">
        <v>128</v>
      </c>
      <c r="AU159" s="124" t="s">
        <v>81</v>
      </c>
      <c r="AV159" s="13" t="s">
        <v>81</v>
      </c>
      <c r="AW159" s="13" t="s">
        <v>31</v>
      </c>
      <c r="AX159" s="13" t="s">
        <v>75</v>
      </c>
      <c r="AY159" s="124" t="s">
        <v>124</v>
      </c>
    </row>
    <row r="160" spans="2:65" s="13" customFormat="1">
      <c r="C160" s="132"/>
      <c r="D160" s="441"/>
      <c r="E160" s="449" t="s">
        <v>693</v>
      </c>
      <c r="F160" s="441" t="s">
        <v>748</v>
      </c>
      <c r="G160" s="441" t="s">
        <v>753</v>
      </c>
      <c r="H160" s="441">
        <v>3</v>
      </c>
      <c r="I160" s="442"/>
      <c r="J160" s="443">
        <f t="shared" si="3"/>
        <v>0</v>
      </c>
      <c r="T160" s="125"/>
      <c r="AT160" s="124" t="s">
        <v>128</v>
      </c>
      <c r="AU160" s="124" t="s">
        <v>81</v>
      </c>
      <c r="AV160" s="13" t="s">
        <v>81</v>
      </c>
      <c r="AW160" s="13" t="s">
        <v>31</v>
      </c>
      <c r="AX160" s="13" t="s">
        <v>75</v>
      </c>
      <c r="AY160" s="124" t="s">
        <v>124</v>
      </c>
    </row>
    <row r="161" spans="2:65" s="13" customFormat="1">
      <c r="C161" s="132"/>
      <c r="D161" s="441"/>
      <c r="E161" s="449" t="s">
        <v>708</v>
      </c>
      <c r="F161" s="441" t="s">
        <v>760</v>
      </c>
      <c r="G161" s="441" t="s">
        <v>198</v>
      </c>
      <c r="H161" s="441">
        <v>1</v>
      </c>
      <c r="I161" s="442"/>
      <c r="J161" s="443">
        <f t="shared" si="3"/>
        <v>0</v>
      </c>
      <c r="T161" s="125"/>
      <c r="AT161" s="124" t="s">
        <v>128</v>
      </c>
      <c r="AU161" s="124" t="s">
        <v>81</v>
      </c>
      <c r="AV161" s="13" t="s">
        <v>81</v>
      </c>
      <c r="AW161" s="13" t="s">
        <v>31</v>
      </c>
      <c r="AX161" s="13" t="s">
        <v>75</v>
      </c>
      <c r="AY161" s="124" t="s">
        <v>124</v>
      </c>
    </row>
    <row r="162" spans="2:65" s="13" customFormat="1">
      <c r="C162" s="132"/>
      <c r="D162" s="441"/>
      <c r="E162" s="449" t="s">
        <v>696</v>
      </c>
      <c r="F162" s="441" t="s">
        <v>751</v>
      </c>
      <c r="G162" s="441" t="s">
        <v>198</v>
      </c>
      <c r="H162" s="441">
        <v>1</v>
      </c>
      <c r="I162" s="442"/>
      <c r="J162" s="443">
        <f t="shared" si="3"/>
        <v>0</v>
      </c>
      <c r="T162" s="125"/>
      <c r="AT162" s="124" t="s">
        <v>128</v>
      </c>
      <c r="AU162" s="124" t="s">
        <v>81</v>
      </c>
      <c r="AV162" s="13" t="s">
        <v>81</v>
      </c>
      <c r="AW162" s="13" t="s">
        <v>31</v>
      </c>
      <c r="AX162" s="13" t="s">
        <v>75</v>
      </c>
      <c r="AY162" s="124" t="s">
        <v>124</v>
      </c>
    </row>
    <row r="163" spans="2:65" s="13" customFormat="1">
      <c r="C163" s="132"/>
      <c r="D163" s="441"/>
      <c r="E163" s="445" t="s">
        <v>709</v>
      </c>
      <c r="F163" s="441" t="s">
        <v>761</v>
      </c>
      <c r="G163" s="441" t="s">
        <v>198</v>
      </c>
      <c r="H163" s="441">
        <v>1</v>
      </c>
      <c r="I163" s="442"/>
      <c r="J163" s="443">
        <f t="shared" si="3"/>
        <v>0</v>
      </c>
      <c r="T163" s="125"/>
      <c r="AT163" s="124" t="s">
        <v>128</v>
      </c>
      <c r="AU163" s="124" t="s">
        <v>81</v>
      </c>
      <c r="AV163" s="13" t="s">
        <v>81</v>
      </c>
      <c r="AW163" s="13" t="s">
        <v>31</v>
      </c>
      <c r="AX163" s="13" t="s">
        <v>75</v>
      </c>
      <c r="AY163" s="124" t="s">
        <v>124</v>
      </c>
    </row>
    <row r="164" spans="2:65" s="13" customFormat="1">
      <c r="C164" s="132"/>
      <c r="D164" s="441"/>
      <c r="E164" s="449" t="s">
        <v>710</v>
      </c>
      <c r="F164" s="441" t="s">
        <v>762</v>
      </c>
      <c r="G164" s="441" t="s">
        <v>198</v>
      </c>
      <c r="H164" s="441">
        <v>4</v>
      </c>
      <c r="I164" s="442"/>
      <c r="J164" s="443">
        <f t="shared" si="3"/>
        <v>0</v>
      </c>
      <c r="T164" s="125"/>
      <c r="AT164" s="124" t="s">
        <v>128</v>
      </c>
      <c r="AU164" s="124" t="s">
        <v>81</v>
      </c>
      <c r="AV164" s="13" t="s">
        <v>81</v>
      </c>
      <c r="AW164" s="13" t="s">
        <v>31</v>
      </c>
      <c r="AX164" s="13" t="s">
        <v>75</v>
      </c>
      <c r="AY164" s="124" t="s">
        <v>124</v>
      </c>
    </row>
    <row r="165" spans="2:65" s="14" customFormat="1">
      <c r="C165" s="132"/>
      <c r="D165" s="441"/>
      <c r="E165" s="449" t="s">
        <v>711</v>
      </c>
      <c r="F165" s="441" t="s">
        <v>763</v>
      </c>
      <c r="G165" s="441" t="s">
        <v>198</v>
      </c>
      <c r="H165" s="441">
        <v>2</v>
      </c>
      <c r="I165" s="442"/>
      <c r="J165" s="443">
        <f t="shared" si="3"/>
        <v>0</v>
      </c>
      <c r="T165" s="128"/>
      <c r="AT165" s="127" t="s">
        <v>128</v>
      </c>
      <c r="AU165" s="127" t="s">
        <v>81</v>
      </c>
      <c r="AV165" s="14" t="s">
        <v>85</v>
      </c>
      <c r="AW165" s="14" t="s">
        <v>31</v>
      </c>
      <c r="AX165" s="14" t="s">
        <v>19</v>
      </c>
      <c r="AY165" s="127" t="s">
        <v>124</v>
      </c>
    </row>
    <row r="166" spans="2:65" s="1" customFormat="1" ht="11.4">
      <c r="B166" s="456"/>
      <c r="C166" s="132"/>
      <c r="D166" s="441"/>
      <c r="E166" s="449" t="s">
        <v>712</v>
      </c>
      <c r="F166" s="441" t="s">
        <v>764</v>
      </c>
      <c r="G166" s="441" t="s">
        <v>198</v>
      </c>
      <c r="H166" s="441">
        <v>7</v>
      </c>
      <c r="I166" s="442"/>
      <c r="J166" s="443">
        <f t="shared" si="3"/>
        <v>0</v>
      </c>
      <c r="K166" s="136"/>
      <c r="M166" s="135"/>
      <c r="N166" s="115"/>
      <c r="P166" s="116">
        <f>O166*H166</f>
        <v>0</v>
      </c>
      <c r="Q166" s="116">
        <v>0</v>
      </c>
      <c r="R166" s="116">
        <f>Q166*H166</f>
        <v>0</v>
      </c>
      <c r="S166" s="116">
        <v>6.2E-2</v>
      </c>
      <c r="T166" s="117">
        <f>S166*H166</f>
        <v>0.434</v>
      </c>
      <c r="AR166" s="118" t="s">
        <v>85</v>
      </c>
      <c r="AT166" s="118" t="s">
        <v>125</v>
      </c>
      <c r="AU166" s="118" t="s">
        <v>81</v>
      </c>
      <c r="AY166" s="16" t="s">
        <v>124</v>
      </c>
      <c r="BE166" s="119">
        <f>IF(N166="základní",J166,0)</f>
        <v>0</v>
      </c>
      <c r="BF166" s="119">
        <f>IF(N166="snížená",J166,0)</f>
        <v>0</v>
      </c>
      <c r="BG166" s="119">
        <f>IF(N166="zákl. přenesená",J166,0)</f>
        <v>0</v>
      </c>
      <c r="BH166" s="119">
        <f>IF(N166="sníž. přenesená",J166,0)</f>
        <v>0</v>
      </c>
      <c r="BI166" s="119">
        <f>IF(N166="nulová",J166,0)</f>
        <v>0</v>
      </c>
      <c r="BJ166" s="16" t="s">
        <v>19</v>
      </c>
      <c r="BK166" s="119">
        <f>ROUND(I166*H166,2)</f>
        <v>0</v>
      </c>
      <c r="BL166" s="16" t="s">
        <v>85</v>
      </c>
      <c r="BM166" s="118" t="s">
        <v>139</v>
      </c>
    </row>
    <row r="167" spans="2:65" s="12" customFormat="1">
      <c r="C167" s="132"/>
      <c r="D167" s="441"/>
      <c r="E167" s="449" t="s">
        <v>713</v>
      </c>
      <c r="F167" s="441" t="s">
        <v>765</v>
      </c>
      <c r="G167" s="441" t="s">
        <v>198</v>
      </c>
      <c r="H167" s="441">
        <v>3</v>
      </c>
      <c r="I167" s="442"/>
      <c r="J167" s="443">
        <f t="shared" si="3"/>
        <v>0</v>
      </c>
      <c r="T167" s="122"/>
      <c r="AT167" s="121" t="s">
        <v>128</v>
      </c>
      <c r="AU167" s="121" t="s">
        <v>81</v>
      </c>
      <c r="AV167" s="12" t="s">
        <v>19</v>
      </c>
      <c r="AW167" s="12" t="s">
        <v>31</v>
      </c>
      <c r="AX167" s="12" t="s">
        <v>75</v>
      </c>
      <c r="AY167" s="121" t="s">
        <v>124</v>
      </c>
    </row>
    <row r="168" spans="2:65" s="13" customFormat="1">
      <c r="C168" s="132"/>
      <c r="D168" s="441"/>
      <c r="E168" s="449" t="s">
        <v>714</v>
      </c>
      <c r="F168" s="441" t="s">
        <v>766</v>
      </c>
      <c r="G168" s="441" t="s">
        <v>198</v>
      </c>
      <c r="H168" s="441">
        <v>1</v>
      </c>
      <c r="I168" s="442"/>
      <c r="J168" s="443">
        <f t="shared" si="3"/>
        <v>0</v>
      </c>
      <c r="T168" s="125"/>
      <c r="AT168" s="124" t="s">
        <v>128</v>
      </c>
      <c r="AU168" s="124" t="s">
        <v>81</v>
      </c>
      <c r="AV168" s="13" t="s">
        <v>81</v>
      </c>
      <c r="AW168" s="13" t="s">
        <v>31</v>
      </c>
      <c r="AX168" s="13" t="s">
        <v>75</v>
      </c>
      <c r="AY168" s="124" t="s">
        <v>124</v>
      </c>
    </row>
    <row r="169" spans="2:65" s="12" customFormat="1">
      <c r="C169" s="132"/>
      <c r="D169" s="441"/>
      <c r="E169" s="449" t="s">
        <v>715</v>
      </c>
      <c r="F169" s="441" t="s">
        <v>767</v>
      </c>
      <c r="G169" s="441" t="s">
        <v>198</v>
      </c>
      <c r="H169" s="441">
        <v>1</v>
      </c>
      <c r="I169" s="442"/>
      <c r="J169" s="443">
        <f t="shared" si="3"/>
        <v>0</v>
      </c>
      <c r="T169" s="122"/>
      <c r="AT169" s="121" t="s">
        <v>128</v>
      </c>
      <c r="AU169" s="121" t="s">
        <v>81</v>
      </c>
      <c r="AV169" s="12" t="s">
        <v>19</v>
      </c>
      <c r="AW169" s="12" t="s">
        <v>31</v>
      </c>
      <c r="AX169" s="12" t="s">
        <v>75</v>
      </c>
      <c r="AY169" s="121" t="s">
        <v>124</v>
      </c>
    </row>
    <row r="170" spans="2:65" s="13" customFormat="1">
      <c r="C170" s="132"/>
      <c r="D170" s="441"/>
      <c r="E170" s="449" t="s">
        <v>716</v>
      </c>
      <c r="F170" s="441" t="s">
        <v>768</v>
      </c>
      <c r="G170" s="441" t="s">
        <v>198</v>
      </c>
      <c r="H170" s="441">
        <v>1</v>
      </c>
      <c r="I170" s="442"/>
      <c r="J170" s="443">
        <f t="shared" si="3"/>
        <v>0</v>
      </c>
      <c r="T170" s="125"/>
      <c r="AT170" s="124" t="s">
        <v>128</v>
      </c>
      <c r="AU170" s="124" t="s">
        <v>81</v>
      </c>
      <c r="AV170" s="13" t="s">
        <v>81</v>
      </c>
      <c r="AW170" s="13" t="s">
        <v>31</v>
      </c>
      <c r="AX170" s="13" t="s">
        <v>75</v>
      </c>
      <c r="AY170" s="124" t="s">
        <v>124</v>
      </c>
    </row>
    <row r="171" spans="2:65" s="12" customFormat="1">
      <c r="C171" s="132"/>
      <c r="D171" s="441"/>
      <c r="E171" s="441" t="s">
        <v>717</v>
      </c>
      <c r="F171" s="441" t="s">
        <v>718</v>
      </c>
      <c r="G171" s="441" t="s">
        <v>198</v>
      </c>
      <c r="H171" s="441">
        <v>3</v>
      </c>
      <c r="I171" s="442"/>
      <c r="J171" s="443">
        <f t="shared" si="3"/>
        <v>0</v>
      </c>
      <c r="T171" s="122"/>
      <c r="AT171" s="121" t="s">
        <v>128</v>
      </c>
      <c r="AU171" s="121" t="s">
        <v>81</v>
      </c>
      <c r="AV171" s="12" t="s">
        <v>19</v>
      </c>
      <c r="AW171" s="12" t="s">
        <v>31</v>
      </c>
      <c r="AX171" s="12" t="s">
        <v>75</v>
      </c>
      <c r="AY171" s="121" t="s">
        <v>124</v>
      </c>
    </row>
    <row r="172" spans="2:65" s="13" customFormat="1">
      <c r="C172" s="132"/>
      <c r="D172" s="441"/>
      <c r="E172" s="449" t="s">
        <v>719</v>
      </c>
      <c r="F172" s="441" t="s">
        <v>769</v>
      </c>
      <c r="G172" s="441" t="s">
        <v>198</v>
      </c>
      <c r="H172" s="441">
        <v>1</v>
      </c>
      <c r="I172" s="442"/>
      <c r="J172" s="443">
        <f t="shared" si="3"/>
        <v>0</v>
      </c>
      <c r="T172" s="125"/>
      <c r="AT172" s="124" t="s">
        <v>128</v>
      </c>
      <c r="AU172" s="124" t="s">
        <v>81</v>
      </c>
      <c r="AV172" s="13" t="s">
        <v>81</v>
      </c>
      <c r="AW172" s="13" t="s">
        <v>31</v>
      </c>
      <c r="AX172" s="13" t="s">
        <v>75</v>
      </c>
      <c r="AY172" s="124" t="s">
        <v>124</v>
      </c>
    </row>
    <row r="173" spans="2:65" s="12" customFormat="1">
      <c r="C173" s="132"/>
      <c r="D173" s="441"/>
      <c r="E173" s="449" t="s">
        <v>720</v>
      </c>
      <c r="F173" s="441" t="s">
        <v>770</v>
      </c>
      <c r="G173" s="441" t="s">
        <v>198</v>
      </c>
      <c r="H173" s="441">
        <v>3</v>
      </c>
      <c r="I173" s="442"/>
      <c r="J173" s="443">
        <f t="shared" si="3"/>
        <v>0</v>
      </c>
      <c r="T173" s="122"/>
      <c r="AT173" s="121" t="s">
        <v>128</v>
      </c>
      <c r="AU173" s="121" t="s">
        <v>81</v>
      </c>
      <c r="AV173" s="12" t="s">
        <v>19</v>
      </c>
      <c r="AW173" s="12" t="s">
        <v>31</v>
      </c>
      <c r="AX173" s="12" t="s">
        <v>75</v>
      </c>
      <c r="AY173" s="121" t="s">
        <v>124</v>
      </c>
    </row>
    <row r="174" spans="2:65" s="13" customFormat="1">
      <c r="C174" s="132"/>
      <c r="D174" s="441"/>
      <c r="E174" s="449" t="s">
        <v>721</v>
      </c>
      <c r="F174" s="441" t="s">
        <v>771</v>
      </c>
      <c r="G174" s="441" t="s">
        <v>198</v>
      </c>
      <c r="H174" s="441">
        <v>1</v>
      </c>
      <c r="I174" s="442"/>
      <c r="J174" s="443">
        <f t="shared" si="3"/>
        <v>0</v>
      </c>
      <c r="T174" s="125"/>
      <c r="AT174" s="124" t="s">
        <v>128</v>
      </c>
      <c r="AU174" s="124" t="s">
        <v>81</v>
      </c>
      <c r="AV174" s="13" t="s">
        <v>81</v>
      </c>
      <c r="AW174" s="13" t="s">
        <v>31</v>
      </c>
      <c r="AX174" s="13" t="s">
        <v>75</v>
      </c>
      <c r="AY174" s="124" t="s">
        <v>124</v>
      </c>
    </row>
    <row r="175" spans="2:65" s="12" customFormat="1" ht="13.8">
      <c r="C175" s="132"/>
      <c r="D175" s="441"/>
      <c r="E175" s="448"/>
      <c r="F175" s="453" t="s">
        <v>722</v>
      </c>
      <c r="G175" s="441"/>
      <c r="H175" s="441"/>
      <c r="I175" s="442"/>
      <c r="J175" s="458">
        <f>SUM(J176:J190)</f>
        <v>0</v>
      </c>
      <c r="T175" s="122"/>
      <c r="AT175" s="121" t="s">
        <v>128</v>
      </c>
      <c r="AU175" s="121" t="s">
        <v>81</v>
      </c>
      <c r="AV175" s="12" t="s">
        <v>19</v>
      </c>
      <c r="AW175" s="12" t="s">
        <v>31</v>
      </c>
      <c r="AX175" s="12" t="s">
        <v>75</v>
      </c>
      <c r="AY175" s="121" t="s">
        <v>124</v>
      </c>
    </row>
    <row r="176" spans="2:65" s="13" customFormat="1">
      <c r="C176" s="132"/>
      <c r="D176" s="441"/>
      <c r="E176" s="445" t="s">
        <v>700</v>
      </c>
      <c r="F176" s="441" t="s">
        <v>754</v>
      </c>
      <c r="G176" s="441" t="s">
        <v>198</v>
      </c>
      <c r="H176" s="441">
        <v>1</v>
      </c>
      <c r="I176" s="442"/>
      <c r="J176" s="443">
        <f t="shared" ref="J176:J190" si="4">IF(E176&gt;=1000,H176*I176,".")</f>
        <v>0</v>
      </c>
      <c r="T176" s="125"/>
      <c r="AT176" s="124" t="s">
        <v>128</v>
      </c>
      <c r="AU176" s="124" t="s">
        <v>81</v>
      </c>
      <c r="AV176" s="13" t="s">
        <v>81</v>
      </c>
      <c r="AW176" s="13" t="s">
        <v>31</v>
      </c>
      <c r="AX176" s="13" t="s">
        <v>75</v>
      </c>
      <c r="AY176" s="124" t="s">
        <v>124</v>
      </c>
    </row>
    <row r="177" spans="2:65" s="14" customFormat="1">
      <c r="C177" s="132"/>
      <c r="D177" s="441"/>
      <c r="E177" s="449" t="s">
        <v>708</v>
      </c>
      <c r="F177" s="441" t="s">
        <v>760</v>
      </c>
      <c r="G177" s="441" t="s">
        <v>198</v>
      </c>
      <c r="H177" s="441">
        <v>1</v>
      </c>
      <c r="I177" s="442"/>
      <c r="J177" s="443">
        <f t="shared" si="4"/>
        <v>0</v>
      </c>
      <c r="T177" s="128"/>
      <c r="AT177" s="127" t="s">
        <v>128</v>
      </c>
      <c r="AU177" s="127" t="s">
        <v>81</v>
      </c>
      <c r="AV177" s="14" t="s">
        <v>85</v>
      </c>
      <c r="AW177" s="14" t="s">
        <v>31</v>
      </c>
      <c r="AX177" s="14" t="s">
        <v>19</v>
      </c>
      <c r="AY177" s="127" t="s">
        <v>124</v>
      </c>
    </row>
    <row r="178" spans="2:65" s="11" customFormat="1">
      <c r="C178" s="132"/>
      <c r="D178" s="441"/>
      <c r="E178" s="449" t="s">
        <v>696</v>
      </c>
      <c r="F178" s="441" t="s">
        <v>751</v>
      </c>
      <c r="G178" s="441" t="s">
        <v>198</v>
      </c>
      <c r="H178" s="441">
        <v>1</v>
      </c>
      <c r="I178" s="442"/>
      <c r="J178" s="443">
        <f t="shared" si="4"/>
        <v>0</v>
      </c>
      <c r="P178" s="110">
        <f>SUM(P179:P182)</f>
        <v>0</v>
      </c>
      <c r="R178" s="110">
        <f>SUM(R179:R182)</f>
        <v>0</v>
      </c>
      <c r="T178" s="111">
        <f>SUM(T179:T182)</f>
        <v>0</v>
      </c>
      <c r="AR178" s="109" t="s">
        <v>19</v>
      </c>
      <c r="AT178" s="112" t="s">
        <v>74</v>
      </c>
      <c r="AU178" s="112" t="s">
        <v>19</v>
      </c>
      <c r="AY178" s="109" t="s">
        <v>124</v>
      </c>
      <c r="BK178" s="113">
        <f>SUM(BK179:BK182)</f>
        <v>0</v>
      </c>
    </row>
    <row r="179" spans="2:65" s="1" customFormat="1" ht="11.4">
      <c r="B179" s="456"/>
      <c r="C179" s="132"/>
      <c r="D179" s="441"/>
      <c r="E179" s="449" t="s">
        <v>715</v>
      </c>
      <c r="F179" s="441" t="s">
        <v>767</v>
      </c>
      <c r="G179" s="441" t="s">
        <v>198</v>
      </c>
      <c r="H179" s="441">
        <v>1</v>
      </c>
      <c r="I179" s="442"/>
      <c r="J179" s="443">
        <f t="shared" si="4"/>
        <v>0</v>
      </c>
      <c r="K179" s="136"/>
      <c r="M179" s="135"/>
      <c r="N179" s="115"/>
      <c r="P179" s="116">
        <f>O179*H179</f>
        <v>0</v>
      </c>
      <c r="Q179" s="116">
        <v>0</v>
      </c>
      <c r="R179" s="116">
        <f>Q179*H179</f>
        <v>0</v>
      </c>
      <c r="S179" s="116">
        <v>0</v>
      </c>
      <c r="T179" s="117">
        <f>S179*H179</f>
        <v>0</v>
      </c>
      <c r="AR179" s="118" t="s">
        <v>85</v>
      </c>
      <c r="AT179" s="118" t="s">
        <v>125</v>
      </c>
      <c r="AU179" s="118" t="s">
        <v>81</v>
      </c>
      <c r="AY179" s="16" t="s">
        <v>124</v>
      </c>
      <c r="BE179" s="119">
        <f>IF(N179="základní",J179,0)</f>
        <v>0</v>
      </c>
      <c r="BF179" s="119">
        <f>IF(N179="snížená",J179,0)</f>
        <v>0</v>
      </c>
      <c r="BG179" s="119">
        <f>IF(N179="zákl. přenesená",J179,0)</f>
        <v>0</v>
      </c>
      <c r="BH179" s="119">
        <f>IF(N179="sníž. přenesená",J179,0)</f>
        <v>0</v>
      </c>
      <c r="BI179" s="119">
        <f>IF(N179="nulová",J179,0)</f>
        <v>0</v>
      </c>
      <c r="BJ179" s="16" t="s">
        <v>19</v>
      </c>
      <c r="BK179" s="119">
        <f>ROUND(I179*H179,2)</f>
        <v>0</v>
      </c>
      <c r="BL179" s="16" t="s">
        <v>85</v>
      </c>
      <c r="BM179" s="118" t="s">
        <v>142</v>
      </c>
    </row>
    <row r="180" spans="2:65" s="1" customFormat="1" ht="11.4">
      <c r="B180" s="456"/>
      <c r="C180" s="132"/>
      <c r="D180" s="441"/>
      <c r="E180" s="449" t="s">
        <v>723</v>
      </c>
      <c r="F180" s="441" t="s">
        <v>772</v>
      </c>
      <c r="G180" s="441" t="s">
        <v>129</v>
      </c>
      <c r="H180" s="441">
        <v>8</v>
      </c>
      <c r="I180" s="442"/>
      <c r="J180" s="443">
        <f t="shared" si="4"/>
        <v>0</v>
      </c>
      <c r="K180" s="136"/>
      <c r="M180" s="135"/>
      <c r="N180" s="115"/>
      <c r="P180" s="116">
        <f>O180*H180</f>
        <v>0</v>
      </c>
      <c r="Q180" s="116">
        <v>0</v>
      </c>
      <c r="R180" s="116">
        <f>Q180*H180</f>
        <v>0</v>
      </c>
      <c r="S180" s="116">
        <v>0</v>
      </c>
      <c r="T180" s="117">
        <f>S180*H180</f>
        <v>0</v>
      </c>
      <c r="AR180" s="118" t="s">
        <v>85</v>
      </c>
      <c r="AT180" s="118" t="s">
        <v>125</v>
      </c>
      <c r="AU180" s="118" t="s">
        <v>81</v>
      </c>
      <c r="AY180" s="16" t="s">
        <v>124</v>
      </c>
      <c r="BE180" s="119">
        <f>IF(N180="základní",J180,0)</f>
        <v>0</v>
      </c>
      <c r="BF180" s="119">
        <f>IF(N180="snížená",J180,0)</f>
        <v>0</v>
      </c>
      <c r="BG180" s="119">
        <f>IF(N180="zákl. přenesená",J180,0)</f>
        <v>0</v>
      </c>
      <c r="BH180" s="119">
        <f>IF(N180="sníž. přenesená",J180,0)</f>
        <v>0</v>
      </c>
      <c r="BI180" s="119">
        <f>IF(N180="nulová",J180,0)</f>
        <v>0</v>
      </c>
      <c r="BJ180" s="16" t="s">
        <v>19</v>
      </c>
      <c r="BK180" s="119">
        <f>ROUND(I180*H180,2)</f>
        <v>0</v>
      </c>
      <c r="BL180" s="16" t="s">
        <v>85</v>
      </c>
      <c r="BM180" s="118" t="s">
        <v>144</v>
      </c>
    </row>
    <row r="181" spans="2:65" s="1" customFormat="1" ht="11.4">
      <c r="B181" s="456"/>
      <c r="C181" s="132"/>
      <c r="D181" s="441"/>
      <c r="E181" s="449" t="s">
        <v>724</v>
      </c>
      <c r="F181" s="441" t="s">
        <v>773</v>
      </c>
      <c r="G181" s="441" t="s">
        <v>129</v>
      </c>
      <c r="H181" s="441">
        <v>3</v>
      </c>
      <c r="I181" s="442"/>
      <c r="J181" s="443">
        <f t="shared" si="4"/>
        <v>0</v>
      </c>
      <c r="K181" s="136"/>
      <c r="M181" s="135"/>
      <c r="N181" s="115"/>
      <c r="P181" s="116">
        <f>O181*H181</f>
        <v>0</v>
      </c>
      <c r="Q181" s="116">
        <v>0</v>
      </c>
      <c r="R181" s="116">
        <f>Q181*H181</f>
        <v>0</v>
      </c>
      <c r="S181" s="116">
        <v>0</v>
      </c>
      <c r="T181" s="117">
        <f>S181*H181</f>
        <v>0</v>
      </c>
      <c r="AR181" s="118" t="s">
        <v>85</v>
      </c>
      <c r="AT181" s="118" t="s">
        <v>125</v>
      </c>
      <c r="AU181" s="118" t="s">
        <v>81</v>
      </c>
      <c r="AY181" s="16" t="s">
        <v>124</v>
      </c>
      <c r="BE181" s="119">
        <f>IF(N181="základní",J181,0)</f>
        <v>0</v>
      </c>
      <c r="BF181" s="119">
        <f>IF(N181="snížená",J181,0)</f>
        <v>0</v>
      </c>
      <c r="BG181" s="119">
        <f>IF(N181="zákl. přenesená",J181,0)</f>
        <v>0</v>
      </c>
      <c r="BH181" s="119">
        <f>IF(N181="sníž. přenesená",J181,0)</f>
        <v>0</v>
      </c>
      <c r="BI181" s="119">
        <f>IF(N181="nulová",J181,0)</f>
        <v>0</v>
      </c>
      <c r="BJ181" s="16" t="s">
        <v>19</v>
      </c>
      <c r="BK181" s="119">
        <f>ROUND(I181*H181,2)</f>
        <v>0</v>
      </c>
      <c r="BL181" s="16" t="s">
        <v>85</v>
      </c>
      <c r="BM181" s="118" t="s">
        <v>146</v>
      </c>
    </row>
    <row r="182" spans="2:65" s="1" customFormat="1" ht="11.4">
      <c r="B182" s="456"/>
      <c r="C182" s="132"/>
      <c r="D182" s="441"/>
      <c r="E182" s="449" t="s">
        <v>707</v>
      </c>
      <c r="F182" s="441" t="s">
        <v>759</v>
      </c>
      <c r="G182" s="441" t="s">
        <v>129</v>
      </c>
      <c r="H182" s="441">
        <v>0.5</v>
      </c>
      <c r="I182" s="442"/>
      <c r="J182" s="443">
        <f t="shared" si="4"/>
        <v>0</v>
      </c>
      <c r="K182" s="136"/>
      <c r="M182" s="135"/>
      <c r="N182" s="115"/>
      <c r="P182" s="116">
        <f>O182*H182</f>
        <v>0</v>
      </c>
      <c r="Q182" s="116">
        <v>0</v>
      </c>
      <c r="R182" s="116">
        <f>Q182*H182</f>
        <v>0</v>
      </c>
      <c r="S182" s="116">
        <v>0</v>
      </c>
      <c r="T182" s="117">
        <f>S182*H182</f>
        <v>0</v>
      </c>
      <c r="AR182" s="118" t="s">
        <v>85</v>
      </c>
      <c r="AT182" s="118" t="s">
        <v>125</v>
      </c>
      <c r="AU182" s="118" t="s">
        <v>81</v>
      </c>
      <c r="AY182" s="16" t="s">
        <v>124</v>
      </c>
      <c r="BE182" s="119">
        <f>IF(N182="základní",J182,0)</f>
        <v>0</v>
      </c>
      <c r="BF182" s="119">
        <f>IF(N182="snížená",J182,0)</f>
        <v>0</v>
      </c>
      <c r="BG182" s="119">
        <f>IF(N182="zákl. přenesená",J182,0)</f>
        <v>0</v>
      </c>
      <c r="BH182" s="119">
        <f>IF(N182="sníž. přenesená",J182,0)</f>
        <v>0</v>
      </c>
      <c r="BI182" s="119">
        <f>IF(N182="nulová",J182,0)</f>
        <v>0</v>
      </c>
      <c r="BJ182" s="16" t="s">
        <v>19</v>
      </c>
      <c r="BK182" s="119">
        <f>ROUND(I182*H182,2)</f>
        <v>0</v>
      </c>
      <c r="BL182" s="16" t="s">
        <v>85</v>
      </c>
      <c r="BM182" s="118" t="s">
        <v>147</v>
      </c>
    </row>
    <row r="183" spans="2:65" s="11" customFormat="1">
      <c r="C183" s="132"/>
      <c r="D183" s="441"/>
      <c r="E183" s="449" t="s">
        <v>693</v>
      </c>
      <c r="F183" s="441" t="s">
        <v>748</v>
      </c>
      <c r="G183" s="441" t="s">
        <v>129</v>
      </c>
      <c r="H183" s="441">
        <v>1.5</v>
      </c>
      <c r="I183" s="442"/>
      <c r="J183" s="443">
        <f t="shared" si="4"/>
        <v>0</v>
      </c>
      <c r="P183" s="110" t="e">
        <f>P184+P204+#REF!+#REF!</f>
        <v>#REF!</v>
      </c>
      <c r="R183" s="110" t="e">
        <f>R184+R204+#REF!+#REF!</f>
        <v>#REF!</v>
      </c>
      <c r="T183" s="111" t="e">
        <f>T184+T204+#REF!+#REF!</f>
        <v>#REF!</v>
      </c>
      <c r="AR183" s="109" t="s">
        <v>81</v>
      </c>
      <c r="AT183" s="112" t="s">
        <v>74</v>
      </c>
      <c r="AU183" s="112" t="s">
        <v>75</v>
      </c>
      <c r="AY183" s="109" t="s">
        <v>124</v>
      </c>
      <c r="BK183" s="113" t="e">
        <f>BK184+BK204+#REF!+#REF!</f>
        <v>#REF!</v>
      </c>
    </row>
    <row r="184" spans="2:65" s="11" customFormat="1">
      <c r="C184" s="132"/>
      <c r="D184" s="441"/>
      <c r="E184" s="449" t="s">
        <v>711</v>
      </c>
      <c r="F184" s="441" t="s">
        <v>763</v>
      </c>
      <c r="G184" s="441" t="s">
        <v>198</v>
      </c>
      <c r="H184" s="441">
        <v>3</v>
      </c>
      <c r="I184" s="442"/>
      <c r="J184" s="443">
        <f t="shared" si="4"/>
        <v>0</v>
      </c>
      <c r="P184" s="110">
        <f>SUM(P185:P203)</f>
        <v>0</v>
      </c>
      <c r="R184" s="110">
        <f>SUM(R185:R203)</f>
        <v>0</v>
      </c>
      <c r="T184" s="111">
        <f>SUM(T185:T203)</f>
        <v>6.2279999999999995E-2</v>
      </c>
      <c r="AR184" s="109" t="s">
        <v>81</v>
      </c>
      <c r="AT184" s="112" t="s">
        <v>74</v>
      </c>
      <c r="AU184" s="112" t="s">
        <v>19</v>
      </c>
      <c r="AY184" s="109" t="s">
        <v>124</v>
      </c>
      <c r="BK184" s="113">
        <f>SUM(BK185:BK203)</f>
        <v>0</v>
      </c>
    </row>
    <row r="185" spans="2:65" s="1" customFormat="1" ht="11.4">
      <c r="B185" s="456"/>
      <c r="C185" s="132"/>
      <c r="D185" s="441"/>
      <c r="E185" s="449" t="s">
        <v>713</v>
      </c>
      <c r="F185" s="441" t="s">
        <v>765</v>
      </c>
      <c r="G185" s="441" t="s">
        <v>198</v>
      </c>
      <c r="H185" s="441">
        <v>3</v>
      </c>
      <c r="I185" s="442"/>
      <c r="J185" s="443">
        <f t="shared" si="4"/>
        <v>0</v>
      </c>
      <c r="K185" s="136"/>
      <c r="M185" s="135"/>
      <c r="N185" s="115"/>
      <c r="P185" s="116">
        <f>O185*H185</f>
        <v>0</v>
      </c>
      <c r="Q185" s="116">
        <v>0</v>
      </c>
      <c r="R185" s="116">
        <f>Q185*H185</f>
        <v>0</v>
      </c>
      <c r="S185" s="116">
        <v>1.721E-2</v>
      </c>
      <c r="T185" s="117">
        <f>S185*H185</f>
        <v>5.1629999999999995E-2</v>
      </c>
      <c r="AR185" s="118" t="s">
        <v>150</v>
      </c>
      <c r="AT185" s="118" t="s">
        <v>125</v>
      </c>
      <c r="AU185" s="118" t="s">
        <v>81</v>
      </c>
      <c r="AY185" s="16" t="s">
        <v>124</v>
      </c>
      <c r="BE185" s="119">
        <f>IF(N185="základní",J185,0)</f>
        <v>0</v>
      </c>
      <c r="BF185" s="119">
        <f>IF(N185="snížená",J185,0)</f>
        <v>0</v>
      </c>
      <c r="BG185" s="119">
        <f>IF(N185="zákl. přenesená",J185,0)</f>
        <v>0</v>
      </c>
      <c r="BH185" s="119">
        <f>IF(N185="sníž. přenesená",J185,0)</f>
        <v>0</v>
      </c>
      <c r="BI185" s="119">
        <f>IF(N185="nulová",J185,0)</f>
        <v>0</v>
      </c>
      <c r="BJ185" s="16" t="s">
        <v>19</v>
      </c>
      <c r="BK185" s="119">
        <f>ROUND(I185*H185,2)</f>
        <v>0</v>
      </c>
      <c r="BL185" s="16" t="s">
        <v>150</v>
      </c>
      <c r="BM185" s="118" t="s">
        <v>151</v>
      </c>
    </row>
    <row r="186" spans="2:65" s="12" customFormat="1">
      <c r="C186" s="132"/>
      <c r="D186" s="441"/>
      <c r="E186" s="449" t="s">
        <v>712</v>
      </c>
      <c r="F186" s="441" t="s">
        <v>764</v>
      </c>
      <c r="G186" s="441" t="s">
        <v>198</v>
      </c>
      <c r="H186" s="441">
        <v>2</v>
      </c>
      <c r="I186" s="442"/>
      <c r="J186" s="443">
        <f t="shared" si="4"/>
        <v>0</v>
      </c>
      <c r="T186" s="122"/>
      <c r="AT186" s="121" t="s">
        <v>128</v>
      </c>
      <c r="AU186" s="121" t="s">
        <v>81</v>
      </c>
      <c r="AV186" s="12" t="s">
        <v>19</v>
      </c>
      <c r="AW186" s="12" t="s">
        <v>31</v>
      </c>
      <c r="AX186" s="12" t="s">
        <v>75</v>
      </c>
      <c r="AY186" s="121" t="s">
        <v>124</v>
      </c>
    </row>
    <row r="187" spans="2:65" s="13" customFormat="1">
      <c r="C187" s="132"/>
      <c r="D187" s="441"/>
      <c r="E187" s="449" t="s">
        <v>694</v>
      </c>
      <c r="F187" s="441" t="s">
        <v>774</v>
      </c>
      <c r="G187" s="441" t="s">
        <v>198</v>
      </c>
      <c r="H187" s="441">
        <v>1</v>
      </c>
      <c r="I187" s="442"/>
      <c r="J187" s="443">
        <f t="shared" si="4"/>
        <v>0</v>
      </c>
      <c r="T187" s="125"/>
      <c r="AT187" s="124" t="s">
        <v>128</v>
      </c>
      <c r="AU187" s="124" t="s">
        <v>81</v>
      </c>
      <c r="AV187" s="13" t="s">
        <v>81</v>
      </c>
      <c r="AW187" s="13" t="s">
        <v>31</v>
      </c>
      <c r="AX187" s="13" t="s">
        <v>75</v>
      </c>
      <c r="AY187" s="124" t="s">
        <v>124</v>
      </c>
    </row>
    <row r="188" spans="2:65" s="14" customFormat="1">
      <c r="C188" s="132"/>
      <c r="D188" s="441"/>
      <c r="E188" s="449" t="s">
        <v>719</v>
      </c>
      <c r="F188" s="441" t="s">
        <v>769</v>
      </c>
      <c r="G188" s="441" t="s">
        <v>198</v>
      </c>
      <c r="H188" s="441">
        <v>3</v>
      </c>
      <c r="I188" s="442"/>
      <c r="J188" s="443">
        <f t="shared" si="4"/>
        <v>0</v>
      </c>
      <c r="T188" s="128"/>
      <c r="AT188" s="127" t="s">
        <v>128</v>
      </c>
      <c r="AU188" s="127" t="s">
        <v>81</v>
      </c>
      <c r="AV188" s="14" t="s">
        <v>85</v>
      </c>
      <c r="AW188" s="14" t="s">
        <v>31</v>
      </c>
      <c r="AX188" s="14" t="s">
        <v>19</v>
      </c>
      <c r="AY188" s="127" t="s">
        <v>124</v>
      </c>
    </row>
    <row r="189" spans="2:65" s="1" customFormat="1" ht="11.4">
      <c r="B189" s="456"/>
      <c r="C189" s="132"/>
      <c r="D189" s="441"/>
      <c r="E189" s="449" t="s">
        <v>725</v>
      </c>
      <c r="F189" s="441" t="s">
        <v>775</v>
      </c>
      <c r="G189" s="441" t="s">
        <v>198</v>
      </c>
      <c r="H189" s="441">
        <v>1</v>
      </c>
      <c r="I189" s="442"/>
      <c r="J189" s="443">
        <f t="shared" si="4"/>
        <v>0</v>
      </c>
      <c r="K189" s="136"/>
      <c r="M189" s="135"/>
      <c r="N189" s="115"/>
      <c r="P189" s="116">
        <f>O189*H189</f>
        <v>0</v>
      </c>
      <c r="Q189" s="116">
        <v>0</v>
      </c>
      <c r="R189" s="116">
        <f>Q189*H189</f>
        <v>0</v>
      </c>
      <c r="S189" s="116">
        <v>1.065E-2</v>
      </c>
      <c r="T189" s="117">
        <f>S189*H189</f>
        <v>1.065E-2</v>
      </c>
      <c r="AR189" s="118" t="s">
        <v>150</v>
      </c>
      <c r="AT189" s="118" t="s">
        <v>125</v>
      </c>
      <c r="AU189" s="118" t="s">
        <v>81</v>
      </c>
      <c r="AY189" s="16" t="s">
        <v>124</v>
      </c>
      <c r="BE189" s="119">
        <f>IF(N189="základní",J189,0)</f>
        <v>0</v>
      </c>
      <c r="BF189" s="119">
        <f>IF(N189="snížená",J189,0)</f>
        <v>0</v>
      </c>
      <c r="BG189" s="119">
        <f>IF(N189="zákl. přenesená",J189,0)</f>
        <v>0</v>
      </c>
      <c r="BH189" s="119">
        <f>IF(N189="sníž. přenesená",J189,0)</f>
        <v>0</v>
      </c>
      <c r="BI189" s="119">
        <f>IF(N189="nulová",J189,0)</f>
        <v>0</v>
      </c>
      <c r="BJ189" s="16" t="s">
        <v>19</v>
      </c>
      <c r="BK189" s="119">
        <f>ROUND(I189*H189,2)</f>
        <v>0</v>
      </c>
      <c r="BL189" s="16" t="s">
        <v>150</v>
      </c>
      <c r="BM189" s="118" t="s">
        <v>152</v>
      </c>
    </row>
    <row r="190" spans="2:65" s="12" customFormat="1">
      <c r="C190" s="132"/>
      <c r="D190" s="441"/>
      <c r="E190" s="449" t="s">
        <v>726</v>
      </c>
      <c r="F190" s="441" t="s">
        <v>776</v>
      </c>
      <c r="G190" s="441" t="s">
        <v>198</v>
      </c>
      <c r="H190" s="441">
        <v>6</v>
      </c>
      <c r="I190" s="442"/>
      <c r="J190" s="443">
        <f t="shared" si="4"/>
        <v>0</v>
      </c>
      <c r="T190" s="122"/>
      <c r="AT190" s="121" t="s">
        <v>128</v>
      </c>
      <c r="AU190" s="121" t="s">
        <v>81</v>
      </c>
      <c r="AV190" s="12" t="s">
        <v>19</v>
      </c>
      <c r="AW190" s="12" t="s">
        <v>31</v>
      </c>
      <c r="AX190" s="12" t="s">
        <v>75</v>
      </c>
      <c r="AY190" s="121" t="s">
        <v>124</v>
      </c>
    </row>
    <row r="191" spans="2:65" s="13" customFormat="1" ht="13.8">
      <c r="C191" s="132"/>
      <c r="D191" s="441"/>
      <c r="E191" s="454"/>
      <c r="F191" s="447" t="s">
        <v>727</v>
      </c>
      <c r="G191" s="441"/>
      <c r="H191" s="441"/>
      <c r="I191" s="442"/>
      <c r="J191" s="458">
        <f>SUM(J192:J201)</f>
        <v>0</v>
      </c>
      <c r="T191" s="125"/>
      <c r="AT191" s="124" t="s">
        <v>128</v>
      </c>
      <c r="AU191" s="124" t="s">
        <v>81</v>
      </c>
      <c r="AV191" s="13" t="s">
        <v>81</v>
      </c>
      <c r="AW191" s="13" t="s">
        <v>31</v>
      </c>
      <c r="AX191" s="13" t="s">
        <v>75</v>
      </c>
      <c r="AY191" s="124" t="s">
        <v>124</v>
      </c>
    </row>
    <row r="192" spans="2:65" s="12" customFormat="1">
      <c r="C192" s="132"/>
      <c r="D192" s="441"/>
      <c r="E192" s="449" t="s">
        <v>712</v>
      </c>
      <c r="F192" s="441" t="s">
        <v>764</v>
      </c>
      <c r="G192" s="441" t="s">
        <v>198</v>
      </c>
      <c r="H192" s="441">
        <v>2</v>
      </c>
      <c r="I192" s="442"/>
      <c r="J192" s="443">
        <f t="shared" ref="J192:J201" si="5">IF(E192&gt;=1000,H192*I192,".")</f>
        <v>0</v>
      </c>
      <c r="T192" s="122"/>
      <c r="AT192" s="121" t="s">
        <v>128</v>
      </c>
      <c r="AU192" s="121" t="s">
        <v>81</v>
      </c>
      <c r="AV192" s="12" t="s">
        <v>19</v>
      </c>
      <c r="AW192" s="12" t="s">
        <v>31</v>
      </c>
      <c r="AX192" s="12" t="s">
        <v>75</v>
      </c>
      <c r="AY192" s="121" t="s">
        <v>124</v>
      </c>
    </row>
    <row r="193" spans="2:65" s="13" customFormat="1">
      <c r="C193" s="132"/>
      <c r="D193" s="441"/>
      <c r="E193" s="449" t="s">
        <v>694</v>
      </c>
      <c r="F193" s="441" t="s">
        <v>777</v>
      </c>
      <c r="G193" s="441" t="s">
        <v>198</v>
      </c>
      <c r="H193" s="441">
        <v>2</v>
      </c>
      <c r="I193" s="442"/>
      <c r="J193" s="443">
        <f t="shared" si="5"/>
        <v>0</v>
      </c>
      <c r="T193" s="125"/>
      <c r="AT193" s="124" t="s">
        <v>128</v>
      </c>
      <c r="AU193" s="124" t="s">
        <v>81</v>
      </c>
      <c r="AV193" s="13" t="s">
        <v>81</v>
      </c>
      <c r="AW193" s="13" t="s">
        <v>31</v>
      </c>
      <c r="AX193" s="13" t="s">
        <v>75</v>
      </c>
      <c r="AY193" s="124" t="s">
        <v>124</v>
      </c>
    </row>
    <row r="194" spans="2:65" s="12" customFormat="1">
      <c r="C194" s="132"/>
      <c r="D194" s="441"/>
      <c r="E194" s="449" t="s">
        <v>719</v>
      </c>
      <c r="F194" s="441" t="s">
        <v>769</v>
      </c>
      <c r="G194" s="441" t="s">
        <v>198</v>
      </c>
      <c r="H194" s="441">
        <v>1</v>
      </c>
      <c r="I194" s="442"/>
      <c r="J194" s="443">
        <f t="shared" si="5"/>
        <v>0</v>
      </c>
      <c r="T194" s="122"/>
      <c r="AT194" s="121" t="s">
        <v>128</v>
      </c>
      <c r="AU194" s="121" t="s">
        <v>81</v>
      </c>
      <c r="AV194" s="12" t="s">
        <v>19</v>
      </c>
      <c r="AW194" s="12" t="s">
        <v>31</v>
      </c>
      <c r="AX194" s="12" t="s">
        <v>75</v>
      </c>
      <c r="AY194" s="121" t="s">
        <v>124</v>
      </c>
    </row>
    <row r="195" spans="2:65" s="13" customFormat="1">
      <c r="C195" s="132"/>
      <c r="D195" s="441"/>
      <c r="E195" s="449" t="s">
        <v>725</v>
      </c>
      <c r="F195" s="441" t="s">
        <v>778</v>
      </c>
      <c r="G195" s="441" t="s">
        <v>198</v>
      </c>
      <c r="H195" s="441">
        <v>1</v>
      </c>
      <c r="I195" s="442"/>
      <c r="J195" s="443">
        <f t="shared" si="5"/>
        <v>0</v>
      </c>
      <c r="T195" s="125"/>
      <c r="AT195" s="124" t="s">
        <v>128</v>
      </c>
      <c r="AU195" s="124" t="s">
        <v>81</v>
      </c>
      <c r="AV195" s="13" t="s">
        <v>81</v>
      </c>
      <c r="AW195" s="13" t="s">
        <v>31</v>
      </c>
      <c r="AX195" s="13" t="s">
        <v>75</v>
      </c>
      <c r="AY195" s="124" t="s">
        <v>124</v>
      </c>
    </row>
    <row r="196" spans="2:65" s="13" customFormat="1">
      <c r="C196" s="132"/>
      <c r="D196" s="441"/>
      <c r="E196" s="449" t="s">
        <v>728</v>
      </c>
      <c r="F196" s="441" t="s">
        <v>779</v>
      </c>
      <c r="G196" s="441" t="s">
        <v>198</v>
      </c>
      <c r="H196" s="441">
        <v>1</v>
      </c>
      <c r="I196" s="442"/>
      <c r="J196" s="443">
        <f t="shared" si="5"/>
        <v>0</v>
      </c>
      <c r="T196" s="125"/>
      <c r="AT196" s="124" t="s">
        <v>128</v>
      </c>
      <c r="AU196" s="124" t="s">
        <v>81</v>
      </c>
      <c r="AV196" s="13" t="s">
        <v>81</v>
      </c>
      <c r="AW196" s="13" t="s">
        <v>31</v>
      </c>
      <c r="AX196" s="13" t="s">
        <v>75</v>
      </c>
      <c r="AY196" s="124" t="s">
        <v>124</v>
      </c>
    </row>
    <row r="197" spans="2:65" s="13" customFormat="1">
      <c r="C197" s="132"/>
      <c r="D197" s="441"/>
      <c r="E197" s="449" t="s">
        <v>710</v>
      </c>
      <c r="F197" s="441" t="s">
        <v>762</v>
      </c>
      <c r="G197" s="441" t="s">
        <v>198</v>
      </c>
      <c r="H197" s="441">
        <v>1</v>
      </c>
      <c r="I197" s="442"/>
      <c r="J197" s="443">
        <f t="shared" si="5"/>
        <v>0</v>
      </c>
      <c r="T197" s="125"/>
      <c r="AT197" s="124" t="s">
        <v>128</v>
      </c>
      <c r="AU197" s="124" t="s">
        <v>81</v>
      </c>
      <c r="AV197" s="13" t="s">
        <v>81</v>
      </c>
      <c r="AW197" s="13" t="s">
        <v>31</v>
      </c>
      <c r="AX197" s="13" t="s">
        <v>75</v>
      </c>
      <c r="AY197" s="124" t="s">
        <v>124</v>
      </c>
    </row>
    <row r="198" spans="2:65" s="13" customFormat="1">
      <c r="C198" s="132"/>
      <c r="D198" s="441"/>
      <c r="E198" s="449" t="s">
        <v>729</v>
      </c>
      <c r="F198" s="441" t="s">
        <v>780</v>
      </c>
      <c r="G198" s="441" t="s">
        <v>129</v>
      </c>
      <c r="H198" s="441">
        <v>1.5</v>
      </c>
      <c r="I198" s="442"/>
      <c r="J198" s="443">
        <f t="shared" si="5"/>
        <v>0</v>
      </c>
      <c r="T198" s="125"/>
      <c r="AT198" s="124" t="s">
        <v>128</v>
      </c>
      <c r="AU198" s="124" t="s">
        <v>81</v>
      </c>
      <c r="AV198" s="13" t="s">
        <v>81</v>
      </c>
      <c r="AW198" s="13" t="s">
        <v>31</v>
      </c>
      <c r="AX198" s="13" t="s">
        <v>75</v>
      </c>
      <c r="AY198" s="124" t="s">
        <v>124</v>
      </c>
    </row>
    <row r="199" spans="2:65" s="13" customFormat="1">
      <c r="C199" s="132"/>
      <c r="D199" s="441"/>
      <c r="E199" s="449" t="s">
        <v>730</v>
      </c>
      <c r="F199" s="441" t="s">
        <v>781</v>
      </c>
      <c r="G199" s="441" t="s">
        <v>129</v>
      </c>
      <c r="H199" s="441">
        <v>1</v>
      </c>
      <c r="I199" s="442"/>
      <c r="J199" s="443">
        <f t="shared" si="5"/>
        <v>0</v>
      </c>
      <c r="T199" s="125"/>
      <c r="AT199" s="124" t="s">
        <v>128</v>
      </c>
      <c r="AU199" s="124" t="s">
        <v>81</v>
      </c>
      <c r="AV199" s="13" t="s">
        <v>81</v>
      </c>
      <c r="AW199" s="13" t="s">
        <v>31</v>
      </c>
      <c r="AX199" s="13" t="s">
        <v>75</v>
      </c>
      <c r="AY199" s="124" t="s">
        <v>124</v>
      </c>
    </row>
    <row r="200" spans="2:65" s="13" customFormat="1">
      <c r="C200" s="132"/>
      <c r="D200" s="441"/>
      <c r="E200" s="449" t="s">
        <v>731</v>
      </c>
      <c r="F200" s="441" t="s">
        <v>782</v>
      </c>
      <c r="G200" s="441" t="s">
        <v>198</v>
      </c>
      <c r="H200" s="441">
        <v>2</v>
      </c>
      <c r="I200" s="442"/>
      <c r="J200" s="443">
        <f t="shared" si="5"/>
        <v>0</v>
      </c>
      <c r="T200" s="125"/>
      <c r="AT200" s="124" t="s">
        <v>128</v>
      </c>
      <c r="AU200" s="124" t="s">
        <v>81</v>
      </c>
      <c r="AV200" s="13" t="s">
        <v>81</v>
      </c>
      <c r="AW200" s="13" t="s">
        <v>31</v>
      </c>
      <c r="AX200" s="13" t="s">
        <v>75</v>
      </c>
      <c r="AY200" s="124" t="s">
        <v>124</v>
      </c>
    </row>
    <row r="201" spans="2:65" s="13" customFormat="1">
      <c r="C201" s="132"/>
      <c r="D201" s="441"/>
      <c r="E201" s="449" t="s">
        <v>720</v>
      </c>
      <c r="F201" s="441" t="s">
        <v>783</v>
      </c>
      <c r="G201" s="441" t="s">
        <v>198</v>
      </c>
      <c r="H201" s="441">
        <v>2</v>
      </c>
      <c r="I201" s="442"/>
      <c r="J201" s="443">
        <f t="shared" si="5"/>
        <v>0</v>
      </c>
      <c r="T201" s="125"/>
      <c r="AT201" s="124" t="s">
        <v>128</v>
      </c>
      <c r="AU201" s="124" t="s">
        <v>81</v>
      </c>
      <c r="AV201" s="13" t="s">
        <v>81</v>
      </c>
      <c r="AW201" s="13" t="s">
        <v>31</v>
      </c>
      <c r="AX201" s="13" t="s">
        <v>75</v>
      </c>
      <c r="AY201" s="124" t="s">
        <v>124</v>
      </c>
    </row>
    <row r="202" spans="2:65" s="13" customFormat="1" ht="13.8">
      <c r="C202" s="132"/>
      <c r="D202" s="441"/>
      <c r="E202" s="454"/>
      <c r="F202" s="453" t="s">
        <v>732</v>
      </c>
      <c r="G202" s="441"/>
      <c r="H202" s="441"/>
      <c r="I202" s="442"/>
      <c r="J202" s="458">
        <f>SUM(J203:J207)</f>
        <v>0</v>
      </c>
      <c r="T202" s="125"/>
      <c r="AT202" s="124" t="s">
        <v>128</v>
      </c>
      <c r="AU202" s="124" t="s">
        <v>81</v>
      </c>
      <c r="AV202" s="13" t="s">
        <v>81</v>
      </c>
      <c r="AW202" s="13" t="s">
        <v>31</v>
      </c>
      <c r="AX202" s="13" t="s">
        <v>75</v>
      </c>
      <c r="AY202" s="124" t="s">
        <v>124</v>
      </c>
    </row>
    <row r="203" spans="2:65" s="14" customFormat="1">
      <c r="C203" s="132"/>
      <c r="D203" s="441"/>
      <c r="E203" s="445" t="s">
        <v>733</v>
      </c>
      <c r="F203" s="441" t="s">
        <v>784</v>
      </c>
      <c r="G203" s="441" t="s">
        <v>198</v>
      </c>
      <c r="H203" s="441">
        <v>1</v>
      </c>
      <c r="I203" s="442"/>
      <c r="J203" s="443">
        <f>IF(E203&gt;=1000,H203*I203,".")</f>
        <v>0</v>
      </c>
      <c r="T203" s="128"/>
      <c r="AT203" s="127" t="s">
        <v>128</v>
      </c>
      <c r="AU203" s="127" t="s">
        <v>81</v>
      </c>
      <c r="AV203" s="14" t="s">
        <v>85</v>
      </c>
      <c r="AW203" s="14" t="s">
        <v>31</v>
      </c>
      <c r="AX203" s="14" t="s">
        <v>19</v>
      </c>
      <c r="AY203" s="127" t="s">
        <v>124</v>
      </c>
    </row>
    <row r="204" spans="2:65" s="11" customFormat="1">
      <c r="C204" s="132"/>
      <c r="D204" s="441"/>
      <c r="E204" s="449" t="s">
        <v>734</v>
      </c>
      <c r="F204" s="441" t="s">
        <v>785</v>
      </c>
      <c r="G204" s="441" t="s">
        <v>198</v>
      </c>
      <c r="H204" s="441">
        <v>3</v>
      </c>
      <c r="I204" s="442"/>
      <c r="J204" s="443">
        <f>IF(E204&gt;=1000,H204*I204,".")</f>
        <v>0</v>
      </c>
      <c r="P204" s="110">
        <f>SUM(P205:P211)</f>
        <v>0</v>
      </c>
      <c r="R204" s="110">
        <f>SUM(R205:R211)</f>
        <v>0</v>
      </c>
      <c r="T204" s="111">
        <f>SUM(T205:T211)</f>
        <v>4.0000000000000001E-3</v>
      </c>
      <c r="AR204" s="109" t="s">
        <v>81</v>
      </c>
      <c r="AT204" s="112" t="s">
        <v>74</v>
      </c>
      <c r="AU204" s="112" t="s">
        <v>19</v>
      </c>
      <c r="AY204" s="109" t="s">
        <v>124</v>
      </c>
      <c r="BK204" s="113">
        <f>SUM(BK205:BK211)</f>
        <v>0</v>
      </c>
    </row>
    <row r="205" spans="2:65" s="1" customFormat="1" ht="11.4">
      <c r="B205" s="456"/>
      <c r="C205" s="132"/>
      <c r="D205" s="441"/>
      <c r="E205" s="449" t="s">
        <v>735</v>
      </c>
      <c r="F205" s="441" t="s">
        <v>786</v>
      </c>
      <c r="G205" s="441" t="s">
        <v>198</v>
      </c>
      <c r="H205" s="441"/>
      <c r="I205" s="442"/>
      <c r="J205" s="443">
        <f>IF(E205&gt;=1000,H205*I205,".")</f>
        <v>0</v>
      </c>
      <c r="K205" s="136"/>
      <c r="M205" s="135"/>
      <c r="N205" s="115"/>
      <c r="P205" s="116">
        <f>O205*H205</f>
        <v>0</v>
      </c>
      <c r="Q205" s="116">
        <v>0</v>
      </c>
      <c r="R205" s="116">
        <f>Q205*H205</f>
        <v>0</v>
      </c>
      <c r="S205" s="116">
        <v>4.0000000000000001E-3</v>
      </c>
      <c r="T205" s="117">
        <f>S205*H205</f>
        <v>0</v>
      </c>
      <c r="AR205" s="118" t="s">
        <v>150</v>
      </c>
      <c r="AT205" s="118" t="s">
        <v>125</v>
      </c>
      <c r="AU205" s="118" t="s">
        <v>81</v>
      </c>
      <c r="AY205" s="16" t="s">
        <v>124</v>
      </c>
      <c r="BE205" s="119">
        <f>IF(N205="základní",J205,0)</f>
        <v>0</v>
      </c>
      <c r="BF205" s="119">
        <f>IF(N205="snížená",J205,0)</f>
        <v>0</v>
      </c>
      <c r="BG205" s="119">
        <f>IF(N205="zákl. přenesená",J205,0)</f>
        <v>0</v>
      </c>
      <c r="BH205" s="119">
        <f>IF(N205="sníž. přenesená",J205,0)</f>
        <v>0</v>
      </c>
      <c r="BI205" s="119">
        <f>IF(N205="nulová",J205,0)</f>
        <v>0</v>
      </c>
      <c r="BJ205" s="16" t="s">
        <v>19</v>
      </c>
      <c r="BK205" s="119">
        <f>ROUND(I205*H205,2)</f>
        <v>0</v>
      </c>
      <c r="BL205" s="16" t="s">
        <v>150</v>
      </c>
      <c r="BM205" s="118" t="s">
        <v>154</v>
      </c>
    </row>
    <row r="206" spans="2:65" s="13" customFormat="1">
      <c r="C206" s="132"/>
      <c r="D206" s="441"/>
      <c r="E206" s="449" t="s">
        <v>736</v>
      </c>
      <c r="F206" s="441" t="s">
        <v>787</v>
      </c>
      <c r="G206" s="441" t="s">
        <v>198</v>
      </c>
      <c r="H206" s="441">
        <v>3</v>
      </c>
      <c r="I206" s="442"/>
      <c r="J206" s="443">
        <f>IF(E206&gt;=1000,H206*I206,".")</f>
        <v>0</v>
      </c>
      <c r="T206" s="125"/>
      <c r="AT206" s="124" t="s">
        <v>128</v>
      </c>
      <c r="AU206" s="124" t="s">
        <v>81</v>
      </c>
      <c r="AV206" s="13" t="s">
        <v>81</v>
      </c>
      <c r="AW206" s="13" t="s">
        <v>31</v>
      </c>
      <c r="AX206" s="13" t="s">
        <v>75</v>
      </c>
      <c r="AY206" s="124" t="s">
        <v>124</v>
      </c>
    </row>
    <row r="207" spans="2:65" s="13" customFormat="1">
      <c r="C207" s="132"/>
      <c r="D207" s="441"/>
      <c r="E207" s="449" t="s">
        <v>737</v>
      </c>
      <c r="F207" s="441" t="s">
        <v>788</v>
      </c>
      <c r="G207" s="441" t="s">
        <v>198</v>
      </c>
      <c r="H207" s="441">
        <v>2</v>
      </c>
      <c r="I207" s="442"/>
      <c r="J207" s="443">
        <f>IF(E207&gt;=1000,H207*I207,".")</f>
        <v>0</v>
      </c>
      <c r="T207" s="125"/>
      <c r="AT207" s="124" t="s">
        <v>128</v>
      </c>
      <c r="AU207" s="124" t="s">
        <v>81</v>
      </c>
      <c r="AV207" s="13" t="s">
        <v>81</v>
      </c>
      <c r="AW207" s="13" t="s">
        <v>31</v>
      </c>
      <c r="AX207" s="13" t="s">
        <v>75</v>
      </c>
      <c r="AY207" s="124" t="s">
        <v>124</v>
      </c>
    </row>
    <row r="208" spans="2:65" s="14" customFormat="1">
      <c r="C208" s="132"/>
      <c r="D208" s="441"/>
      <c r="E208" s="454"/>
      <c r="F208" s="444" t="s">
        <v>738</v>
      </c>
      <c r="G208" s="441"/>
      <c r="H208" s="441"/>
      <c r="I208" s="442"/>
      <c r="J208" s="458">
        <f>SUM(J209:J210)</f>
        <v>0</v>
      </c>
      <c r="T208" s="128"/>
      <c r="AT208" s="127" t="s">
        <v>128</v>
      </c>
      <c r="AU208" s="127" t="s">
        <v>81</v>
      </c>
      <c r="AV208" s="14" t="s">
        <v>85</v>
      </c>
      <c r="AW208" s="14" t="s">
        <v>31</v>
      </c>
      <c r="AX208" s="14" t="s">
        <v>19</v>
      </c>
      <c r="AY208" s="127" t="s">
        <v>124</v>
      </c>
    </row>
    <row r="209" spans="2:65" s="1" customFormat="1" ht="11.4">
      <c r="B209" s="456"/>
      <c r="C209" s="132"/>
      <c r="D209" s="441"/>
      <c r="E209" s="454" t="s">
        <v>739</v>
      </c>
      <c r="F209" s="441" t="s">
        <v>740</v>
      </c>
      <c r="G209" s="441" t="s">
        <v>164</v>
      </c>
      <c r="H209" s="441">
        <v>1</v>
      </c>
      <c r="I209" s="442"/>
      <c r="J209" s="443"/>
      <c r="K209" s="136"/>
      <c r="M209" s="135"/>
      <c r="N209" s="115"/>
      <c r="P209" s="116">
        <f>O209*H209</f>
        <v>0</v>
      </c>
      <c r="Q209" s="116">
        <v>0</v>
      </c>
      <c r="R209" s="116">
        <f>Q209*H209</f>
        <v>0</v>
      </c>
      <c r="S209" s="116">
        <v>4.0000000000000001E-3</v>
      </c>
      <c r="T209" s="117">
        <f>S209*H209</f>
        <v>4.0000000000000001E-3</v>
      </c>
      <c r="AR209" s="118" t="s">
        <v>150</v>
      </c>
      <c r="AT209" s="118" t="s">
        <v>125</v>
      </c>
      <c r="AU209" s="118" t="s">
        <v>81</v>
      </c>
      <c r="AY209" s="16" t="s">
        <v>124</v>
      </c>
      <c r="BE209" s="119">
        <f>IF(N209="základní",J209,0)</f>
        <v>0</v>
      </c>
      <c r="BF209" s="119">
        <f>IF(N209="snížená",J209,0)</f>
        <v>0</v>
      </c>
      <c r="BG209" s="119">
        <f>IF(N209="zákl. přenesená",J209,0)</f>
        <v>0</v>
      </c>
      <c r="BH209" s="119">
        <f>IF(N209="sníž. přenesená",J209,0)</f>
        <v>0</v>
      </c>
      <c r="BI209" s="119">
        <f>IF(N209="nulová",J209,0)</f>
        <v>0</v>
      </c>
      <c r="BJ209" s="16" t="s">
        <v>19</v>
      </c>
      <c r="BK209" s="119">
        <f>ROUND(I209*H209,2)</f>
        <v>0</v>
      </c>
      <c r="BL209" s="16" t="s">
        <v>150</v>
      </c>
      <c r="BM209" s="118" t="s">
        <v>155</v>
      </c>
    </row>
    <row r="210" spans="2:65" s="13" customFormat="1">
      <c r="C210" s="132"/>
      <c r="D210" s="441"/>
      <c r="E210" s="454" t="s">
        <v>739</v>
      </c>
      <c r="F210" s="441" t="s">
        <v>741</v>
      </c>
      <c r="G210" s="441" t="s">
        <v>126</v>
      </c>
      <c r="H210" s="441">
        <v>5</v>
      </c>
      <c r="I210" s="442"/>
      <c r="J210" s="443"/>
      <c r="T210" s="125"/>
      <c r="AT210" s="124" t="s">
        <v>128</v>
      </c>
      <c r="AU210" s="124" t="s">
        <v>81</v>
      </c>
      <c r="AV210" s="13" t="s">
        <v>81</v>
      </c>
      <c r="AW210" s="13" t="s">
        <v>31</v>
      </c>
      <c r="AX210" s="13" t="s">
        <v>75</v>
      </c>
      <c r="AY210" s="124" t="s">
        <v>124</v>
      </c>
    </row>
    <row r="211" spans="2:65" s="13" customFormat="1">
      <c r="C211" s="132"/>
      <c r="D211" s="198"/>
      <c r="E211" s="199"/>
      <c r="F211" s="199"/>
      <c r="G211" s="199"/>
      <c r="H211" s="200"/>
      <c r="I211" s="201"/>
      <c r="J211" s="201"/>
      <c r="T211" s="125"/>
      <c r="AT211" s="124" t="s">
        <v>128</v>
      </c>
      <c r="AU211" s="124" t="s">
        <v>81</v>
      </c>
      <c r="AV211" s="13" t="s">
        <v>81</v>
      </c>
      <c r="AW211" s="13" t="s">
        <v>31</v>
      </c>
      <c r="AX211" s="13" t="s">
        <v>75</v>
      </c>
      <c r="AY211" s="124" t="s">
        <v>124</v>
      </c>
    </row>
    <row r="212" spans="2:65">
      <c r="C212" s="132"/>
      <c r="D212" s="202"/>
      <c r="E212" s="203"/>
      <c r="F212" s="203"/>
      <c r="G212" s="203"/>
      <c r="H212" s="204"/>
      <c r="I212" s="205"/>
      <c r="J212" s="205"/>
    </row>
    <row r="213" spans="2:65" ht="13.8">
      <c r="C213" s="132"/>
      <c r="D213" s="210"/>
      <c r="E213" s="211"/>
      <c r="F213" s="211" t="s">
        <v>214</v>
      </c>
      <c r="G213" s="211"/>
      <c r="H213" s="212"/>
      <c r="I213" s="213"/>
      <c r="J213" s="213">
        <f>J208+J202+J191+J175+J158+J150+J142+J132</f>
        <v>0</v>
      </c>
    </row>
    <row r="214" spans="2:65" ht="13.8">
      <c r="E214" s="214"/>
      <c r="F214" s="214"/>
      <c r="G214" s="214"/>
      <c r="H214" s="215"/>
      <c r="I214" s="216"/>
      <c r="J214" s="216"/>
    </row>
  </sheetData>
  <mergeCells count="9">
    <mergeCell ref="E119:H119"/>
    <mergeCell ref="E121:H121"/>
    <mergeCell ref="E87:H87"/>
    <mergeCell ref="L2:V2"/>
    <mergeCell ref="E7:H7"/>
    <mergeCell ref="E9:H9"/>
    <mergeCell ref="E18:H18"/>
    <mergeCell ref="E27:H27"/>
    <mergeCell ref="E85:H85"/>
  </mergeCells>
  <pageMargins left="0.70866141732283472" right="0.70866141732283472" top="0.78740157480314965" bottom="0.78740157480314965" header="0.31496062992125984" footer="0.31496062992125984"/>
  <pageSetup scale="75" orientation="portrait" r:id="rId1"/>
  <rowBreaks count="1" manualBreakCount="1">
    <brk id="79" min="2" max="9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56946-6C6B-4509-BC3B-4A6CD4B4DDA5}">
  <dimension ref="C2:BM163"/>
  <sheetViews>
    <sheetView topLeftCell="A25" zoomScaleNormal="100" workbookViewId="0">
      <selection activeCell="H126" sqref="H126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5.7109375" customWidth="1"/>
    <col min="5" max="5" width="17.140625" customWidth="1"/>
    <col min="6" max="6" width="50.5703125" customWidth="1"/>
    <col min="7" max="7" width="7.42578125" customWidth="1"/>
    <col min="8" max="8" width="14" customWidth="1"/>
    <col min="9" max="9" width="15.7109375" customWidth="1"/>
    <col min="10" max="10" width="18.42578125" bestFit="1" customWidth="1"/>
    <col min="11" max="11" width="22.5703125" hidden="1" customWidth="1"/>
    <col min="12" max="12" width="66.140625" hidden="1" customWidth="1"/>
    <col min="13" max="13" width="72.140625" hidden="1" customWidth="1"/>
    <col min="14" max="14" width="0" hidden="1" customWidth="1"/>
    <col min="15" max="20" width="14.140625" hidden="1" customWidth="1"/>
    <col min="21" max="21" width="16.28515625" hidden="1" customWidth="1"/>
    <col min="22" max="22" width="12.28515625" customWidth="1"/>
    <col min="23" max="23" width="80.7109375" bestFit="1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</cols>
  <sheetData>
    <row r="2" spans="4:46" ht="37.049999999999997" customHeight="1">
      <c r="L2" s="479" t="s">
        <v>5</v>
      </c>
      <c r="M2" s="480"/>
      <c r="N2" s="480"/>
      <c r="O2" s="480"/>
      <c r="P2" s="480"/>
      <c r="Q2" s="480"/>
      <c r="R2" s="480"/>
      <c r="S2" s="480"/>
      <c r="T2" s="480"/>
      <c r="U2" s="480"/>
      <c r="V2" s="480"/>
      <c r="AT2" s="16" t="s">
        <v>84</v>
      </c>
    </row>
    <row r="3" spans="4:46" ht="7.05" customHeight="1">
      <c r="K3" s="18"/>
      <c r="L3" s="19"/>
      <c r="AT3" s="16" t="s">
        <v>81</v>
      </c>
    </row>
    <row r="4" spans="4:46" ht="25.05" customHeight="1">
      <c r="D4" s="20" t="s">
        <v>90</v>
      </c>
      <c r="L4" s="19"/>
      <c r="M4" s="77" t="s">
        <v>10</v>
      </c>
      <c r="AT4" s="16" t="s">
        <v>3</v>
      </c>
    </row>
    <row r="5" spans="4:46" ht="7.05" customHeight="1">
      <c r="L5" s="19"/>
    </row>
    <row r="6" spans="4:46" ht="12" customHeight="1">
      <c r="D6" s="26" t="s">
        <v>15</v>
      </c>
      <c r="L6" s="19"/>
    </row>
    <row r="7" spans="4:46" ht="16.5" customHeight="1">
      <c r="E7" s="522" t="s">
        <v>270</v>
      </c>
      <c r="F7" s="523"/>
      <c r="G7" s="523"/>
      <c r="H7" s="523"/>
      <c r="L7" s="19"/>
    </row>
    <row r="8" spans="4:46" s="1" customFormat="1" ht="12" customHeight="1">
      <c r="D8" s="26" t="s">
        <v>91</v>
      </c>
      <c r="L8" s="31"/>
    </row>
    <row r="9" spans="4:46" s="1" customFormat="1" ht="16.5" customHeight="1">
      <c r="E9" s="524" t="s">
        <v>250</v>
      </c>
      <c r="F9" s="521"/>
      <c r="G9" s="521"/>
      <c r="H9" s="521"/>
      <c r="L9" s="31"/>
    </row>
    <row r="10" spans="4:46" s="1" customFormat="1">
      <c r="L10" s="31"/>
    </row>
    <row r="11" spans="4:46" s="1" customFormat="1" ht="12" customHeight="1"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4:46" s="1" customFormat="1" ht="12" customHeight="1">
      <c r="D12" s="26" t="s">
        <v>20</v>
      </c>
      <c r="F12" s="130"/>
      <c r="I12" s="26" t="s">
        <v>21</v>
      </c>
      <c r="J12" s="49"/>
      <c r="L12" s="31"/>
    </row>
    <row r="13" spans="4:46" s="1" customFormat="1" ht="10.95" customHeight="1">
      <c r="L13" s="31"/>
    </row>
    <row r="14" spans="4:46" s="1" customFormat="1" ht="12" customHeight="1"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4:46" s="1" customFormat="1" ht="18" customHeight="1">
      <c r="E15" s="24" t="str">
        <f>IF('Rekapitulace stavby'!E11="","",'Rekapitulace stavby'!E11)</f>
        <v xml:space="preserve"> </v>
      </c>
      <c r="I15" s="26" t="s">
        <v>27</v>
      </c>
      <c r="J15" s="24" t="str">
        <f>IF('Rekapitulace stavby'!AN11="","",'Rekapitulace stavby'!AN11)</f>
        <v/>
      </c>
      <c r="L15" s="31"/>
    </row>
    <row r="16" spans="4:46" s="1" customFormat="1" ht="7.05" customHeight="1">
      <c r="L16" s="31"/>
    </row>
    <row r="17" spans="4:12" s="1" customFormat="1" ht="12" customHeight="1">
      <c r="D17" s="26" t="s">
        <v>28</v>
      </c>
      <c r="I17" s="26" t="s">
        <v>25</v>
      </c>
      <c r="J17" s="143" t="str">
        <f>'Rekapitulace stavby'!AN13</f>
        <v>Vyplň údaj</v>
      </c>
      <c r="L17" s="31"/>
    </row>
    <row r="18" spans="4:12" s="1" customFormat="1" ht="18" customHeight="1">
      <c r="E18" s="526" t="str">
        <f>'Rekapitulace stavby'!E14</f>
        <v>Vyplň údaj</v>
      </c>
      <c r="F18" s="491"/>
      <c r="G18" s="491"/>
      <c r="H18" s="491"/>
      <c r="I18" s="26" t="s">
        <v>27</v>
      </c>
      <c r="J18" s="143" t="str">
        <f>'Rekapitulace stavby'!AN14</f>
        <v>Vyplň údaj</v>
      </c>
      <c r="L18" s="31"/>
    </row>
    <row r="19" spans="4:12" s="1" customFormat="1" ht="7.05" customHeight="1">
      <c r="L19" s="31"/>
    </row>
    <row r="20" spans="4:12" s="1" customFormat="1" ht="12" customHeight="1">
      <c r="D20" s="26" t="s">
        <v>30</v>
      </c>
      <c r="I20" s="26" t="s">
        <v>25</v>
      </c>
      <c r="J20" s="24" t="s">
        <v>1</v>
      </c>
      <c r="L20" s="31"/>
    </row>
    <row r="21" spans="4:12" s="1" customFormat="1" ht="18" customHeight="1">
      <c r="E21" s="24"/>
      <c r="I21" s="26" t="s">
        <v>27</v>
      </c>
      <c r="J21" s="24" t="s">
        <v>1</v>
      </c>
      <c r="L21" s="31"/>
    </row>
    <row r="22" spans="4:12" s="1" customFormat="1" ht="7.05" customHeight="1">
      <c r="L22" s="31"/>
    </row>
    <row r="23" spans="4:12" s="1" customFormat="1" ht="12" customHeight="1">
      <c r="D23" s="26" t="s">
        <v>32</v>
      </c>
      <c r="I23" s="26" t="s">
        <v>25</v>
      </c>
      <c r="J23" s="24" t="s">
        <v>1</v>
      </c>
      <c r="L23" s="31"/>
    </row>
    <row r="24" spans="4:12" s="1" customFormat="1" ht="18" customHeight="1">
      <c r="E24" s="24"/>
      <c r="I24" s="26" t="s">
        <v>27</v>
      </c>
      <c r="J24" s="24" t="s">
        <v>1</v>
      </c>
      <c r="L24" s="31"/>
    </row>
    <row r="25" spans="4:12" s="1" customFormat="1" ht="7.05" customHeight="1">
      <c r="L25" s="31"/>
    </row>
    <row r="26" spans="4:12" s="1" customFormat="1" ht="12" customHeight="1">
      <c r="D26" s="26" t="s">
        <v>33</v>
      </c>
      <c r="L26" s="31"/>
    </row>
    <row r="27" spans="4:12" s="7" customFormat="1" ht="16.5" customHeight="1">
      <c r="E27" s="495" t="s">
        <v>1</v>
      </c>
      <c r="F27" s="495"/>
      <c r="G27" s="495"/>
      <c r="H27" s="495"/>
      <c r="L27" s="78"/>
    </row>
    <row r="28" spans="4:12" s="1" customFormat="1" ht="7.05" customHeight="1">
      <c r="L28" s="31"/>
    </row>
    <row r="29" spans="4:12" s="1" customFormat="1" ht="7.05" customHeight="1">
      <c r="K29" s="50"/>
      <c r="L29" s="31"/>
    </row>
    <row r="30" spans="4:12" s="1" customFormat="1" ht="25.35" customHeight="1">
      <c r="D30" s="79" t="s">
        <v>35</v>
      </c>
      <c r="J30" s="61">
        <f>ROUND(J118, 2)</f>
        <v>0</v>
      </c>
      <c r="L30" s="31"/>
    </row>
    <row r="31" spans="4:12" s="1" customFormat="1" ht="7.05" customHeight="1">
      <c r="K31" s="50"/>
      <c r="L31" s="31"/>
    </row>
    <row r="32" spans="4:12" s="1" customFormat="1" ht="14.55" customHeight="1">
      <c r="F32" s="34" t="s">
        <v>37</v>
      </c>
      <c r="I32" s="34" t="s">
        <v>36</v>
      </c>
      <c r="J32" s="34" t="s">
        <v>38</v>
      </c>
      <c r="L32" s="31"/>
    </row>
    <row r="33" spans="3:12" s="1" customFormat="1" ht="14.55" customHeight="1">
      <c r="D33" s="80" t="s">
        <v>39</v>
      </c>
      <c r="E33" s="26" t="s">
        <v>40</v>
      </c>
      <c r="F33" s="81">
        <f>J30</f>
        <v>0</v>
      </c>
      <c r="I33" s="82">
        <v>0.21</v>
      </c>
      <c r="J33" s="81">
        <f>F33*0.21</f>
        <v>0</v>
      </c>
      <c r="L33" s="31"/>
    </row>
    <row r="34" spans="3:12" s="1" customFormat="1" ht="14.55" customHeight="1">
      <c r="E34" s="26" t="s">
        <v>41</v>
      </c>
      <c r="F34" s="81">
        <f>ROUND((SUM(BF118:BF121)),  2)</f>
        <v>0</v>
      </c>
      <c r="I34" s="82">
        <v>0.15</v>
      </c>
      <c r="J34" s="81">
        <f>ROUND(((SUM(BF118:BF121))*I34),  2)</f>
        <v>0</v>
      </c>
      <c r="L34" s="31"/>
    </row>
    <row r="35" spans="3:12" s="1" customFormat="1" ht="14.55" hidden="1" customHeight="1">
      <c r="E35" s="26" t="s">
        <v>42</v>
      </c>
      <c r="F35" s="81">
        <f>ROUND((SUM(BG118:BG121)),  2)</f>
        <v>0</v>
      </c>
      <c r="I35" s="82">
        <v>0.21</v>
      </c>
      <c r="J35" s="81">
        <f>0</f>
        <v>0</v>
      </c>
      <c r="L35" s="31"/>
    </row>
    <row r="36" spans="3:12" s="1" customFormat="1" ht="14.55" hidden="1" customHeight="1">
      <c r="E36" s="26" t="s">
        <v>43</v>
      </c>
      <c r="F36" s="81">
        <f>ROUND((SUM(BH118:BH121)),  2)</f>
        <v>0</v>
      </c>
      <c r="I36" s="82">
        <v>0.15</v>
      </c>
      <c r="J36" s="81">
        <f>0</f>
        <v>0</v>
      </c>
      <c r="L36" s="31"/>
    </row>
    <row r="37" spans="3:12" s="1" customFormat="1" ht="14.55" hidden="1" customHeight="1">
      <c r="E37" s="26" t="s">
        <v>44</v>
      </c>
      <c r="F37" s="81">
        <f>ROUND((SUM(BI118:BI121)),  2)</f>
        <v>0</v>
      </c>
      <c r="I37" s="82">
        <v>0</v>
      </c>
      <c r="J37" s="81">
        <f>0</f>
        <v>0</v>
      </c>
      <c r="L37" s="31"/>
    </row>
    <row r="38" spans="3:12" s="1" customFormat="1" ht="7.05" customHeight="1">
      <c r="L38" s="31"/>
    </row>
    <row r="39" spans="3:12" s="1" customFormat="1" ht="25.35" customHeight="1">
      <c r="C39" s="83"/>
      <c r="D39" s="175" t="s">
        <v>45</v>
      </c>
      <c r="E39" s="83"/>
      <c r="F39" s="83"/>
      <c r="G39" s="176" t="s">
        <v>46</v>
      </c>
      <c r="H39" s="177" t="s">
        <v>47</v>
      </c>
      <c r="I39" s="83"/>
      <c r="J39" s="178">
        <f>SUM(J30:J37)</f>
        <v>0</v>
      </c>
      <c r="K39" s="144"/>
      <c r="L39" s="31"/>
    </row>
    <row r="40" spans="3:12" s="1" customFormat="1" ht="14.55" customHeight="1">
      <c r="L40" s="31"/>
    </row>
    <row r="41" spans="3:12" ht="14.55" customHeight="1">
      <c r="L41" s="19"/>
    </row>
    <row r="42" spans="3:12" ht="14.55" customHeight="1">
      <c r="L42" s="19"/>
    </row>
    <row r="43" spans="3:12" ht="14.55" customHeight="1">
      <c r="L43" s="19"/>
    </row>
    <row r="44" spans="3:12" ht="14.55" customHeight="1">
      <c r="L44" s="19"/>
    </row>
    <row r="45" spans="3:12" ht="14.55" customHeight="1">
      <c r="L45" s="19"/>
    </row>
    <row r="46" spans="3:12" ht="14.55" customHeight="1">
      <c r="L46" s="19"/>
    </row>
    <row r="47" spans="3:12" ht="14.55" customHeight="1">
      <c r="L47" s="19"/>
    </row>
    <row r="48" spans="3:12" ht="14.55" customHeight="1">
      <c r="L48" s="19"/>
    </row>
    <row r="49" spans="4:12" ht="14.55" customHeight="1">
      <c r="L49" s="19"/>
    </row>
    <row r="50" spans="4:12" s="1" customFormat="1" ht="14.55" customHeight="1">
      <c r="D50" s="179" t="s">
        <v>48</v>
      </c>
      <c r="G50" s="179" t="s">
        <v>49</v>
      </c>
      <c r="K50" s="41"/>
      <c r="L50" s="31"/>
    </row>
    <row r="51" spans="4:12">
      <c r="L51" s="19"/>
    </row>
    <row r="52" spans="4:12">
      <c r="L52" s="19"/>
    </row>
    <row r="53" spans="4:12">
      <c r="L53" s="19"/>
    </row>
    <row r="54" spans="4:12">
      <c r="L54" s="19"/>
    </row>
    <row r="55" spans="4:12">
      <c r="L55" s="19"/>
    </row>
    <row r="56" spans="4:12">
      <c r="L56" s="19"/>
    </row>
    <row r="57" spans="4:12">
      <c r="L57" s="19"/>
    </row>
    <row r="58" spans="4:12">
      <c r="L58" s="19"/>
    </row>
    <row r="59" spans="4:12">
      <c r="L59" s="19"/>
    </row>
    <row r="60" spans="4:12">
      <c r="L60" s="19"/>
    </row>
    <row r="61" spans="4:12" s="1" customFormat="1" ht="13.2">
      <c r="D61" s="26" t="s">
        <v>50</v>
      </c>
      <c r="F61" s="180" t="s">
        <v>51</v>
      </c>
      <c r="G61" s="26" t="s">
        <v>50</v>
      </c>
      <c r="J61" s="34" t="s">
        <v>51</v>
      </c>
      <c r="K61" s="33"/>
      <c r="L61" s="31"/>
    </row>
    <row r="62" spans="4:12">
      <c r="L62" s="19"/>
    </row>
    <row r="63" spans="4:12">
      <c r="L63" s="19"/>
    </row>
    <row r="64" spans="4:12">
      <c r="L64" s="19"/>
    </row>
    <row r="65" spans="4:12" s="1" customFormat="1" ht="13.2">
      <c r="D65" s="179" t="s">
        <v>52</v>
      </c>
      <c r="G65" s="179" t="s">
        <v>53</v>
      </c>
      <c r="K65" s="41"/>
      <c r="L65" s="31"/>
    </row>
    <row r="66" spans="4:12">
      <c r="L66" s="19"/>
    </row>
    <row r="67" spans="4:12" hidden="1">
      <c r="L67" s="19"/>
    </row>
    <row r="68" spans="4:12" hidden="1">
      <c r="L68" s="19"/>
    </row>
    <row r="69" spans="4:12" hidden="1">
      <c r="L69" s="19"/>
    </row>
    <row r="70" spans="4:12" hidden="1">
      <c r="L70" s="19"/>
    </row>
    <row r="71" spans="4:12" hidden="1">
      <c r="L71" s="19"/>
    </row>
    <row r="72" spans="4:12" hidden="1">
      <c r="L72" s="19"/>
    </row>
    <row r="73" spans="4:12" hidden="1">
      <c r="L73" s="19"/>
    </row>
    <row r="74" spans="4:12" hidden="1">
      <c r="L74" s="19"/>
    </row>
    <row r="75" spans="4:12">
      <c r="L75" s="19"/>
    </row>
    <row r="76" spans="4:12" s="1" customFormat="1" ht="13.2">
      <c r="D76" s="26" t="s">
        <v>50</v>
      </c>
      <c r="F76" s="180" t="s">
        <v>51</v>
      </c>
      <c r="G76" s="26" t="s">
        <v>50</v>
      </c>
      <c r="J76" s="34" t="s">
        <v>51</v>
      </c>
      <c r="K76" s="33"/>
      <c r="L76" s="31"/>
    </row>
    <row r="77" spans="4:12" s="1" customFormat="1" ht="14.55" customHeight="1">
      <c r="K77" s="44"/>
      <c r="L77" s="31"/>
    </row>
    <row r="78" spans="4:12" hidden="1"/>
    <row r="79" spans="4:12" hidden="1"/>
    <row r="81" spans="3:47" s="1" customFormat="1" ht="7.05" customHeight="1">
      <c r="K81" s="46"/>
      <c r="L81" s="31"/>
    </row>
    <row r="82" spans="3:47" s="1" customFormat="1" ht="25.05" customHeight="1">
      <c r="C82" s="20" t="s">
        <v>92</v>
      </c>
      <c r="L82" s="31"/>
    </row>
    <row r="83" spans="3:47" s="1" customFormat="1" ht="7.05" customHeight="1">
      <c r="L83" s="31"/>
    </row>
    <row r="84" spans="3:47" s="1" customFormat="1" ht="12" customHeight="1">
      <c r="C84" s="26" t="s">
        <v>15</v>
      </c>
      <c r="L84" s="31"/>
    </row>
    <row r="85" spans="3:47" s="1" customFormat="1" ht="16.5" customHeight="1">
      <c r="E85" s="522" t="str">
        <f>E7</f>
        <v>Úpravy a rozšíření hotelového fitness v 1.PP Holiday Inn PCC</v>
      </c>
      <c r="F85" s="523"/>
      <c r="G85" s="523"/>
      <c r="H85" s="523"/>
      <c r="L85" s="31"/>
    </row>
    <row r="86" spans="3:47" s="1" customFormat="1" ht="12" customHeight="1">
      <c r="C86" s="26" t="s">
        <v>91</v>
      </c>
      <c r="L86" s="31"/>
    </row>
    <row r="87" spans="3:47" s="1" customFormat="1" ht="16.5" customHeight="1">
      <c r="E87" s="503" t="str">
        <f>E9</f>
        <v>SO001.4 - Elektroinstalace</v>
      </c>
      <c r="F87" s="521"/>
      <c r="G87" s="521"/>
      <c r="H87" s="521"/>
      <c r="L87" s="31"/>
    </row>
    <row r="88" spans="3:47" s="1" customFormat="1" ht="7.05" customHeight="1">
      <c r="L88" s="31"/>
    </row>
    <row r="89" spans="3:47" s="1" customFormat="1" ht="12" customHeight="1">
      <c r="C89" s="26" t="s">
        <v>20</v>
      </c>
      <c r="F89" s="24">
        <f>F12</f>
        <v>0</v>
      </c>
      <c r="I89" s="26" t="s">
        <v>21</v>
      </c>
      <c r="J89" s="49" t="str">
        <f>IF(J12="","",J12)</f>
        <v/>
      </c>
      <c r="L89" s="31"/>
    </row>
    <row r="90" spans="3:47" s="1" customFormat="1" ht="7.05" customHeight="1">
      <c r="L90" s="31"/>
    </row>
    <row r="91" spans="3:47" s="1" customFormat="1" ht="25.8" customHeight="1">
      <c r="C91" s="26" t="s">
        <v>24</v>
      </c>
      <c r="F91" s="24" t="str">
        <f>E15</f>
        <v xml:space="preserve"> </v>
      </c>
      <c r="I91" s="26" t="s">
        <v>30</v>
      </c>
      <c r="J91" s="29"/>
      <c r="L91" s="31"/>
    </row>
    <row r="92" spans="3:47" s="1" customFormat="1" ht="15.3" customHeight="1">
      <c r="C92" s="26" t="s">
        <v>28</v>
      </c>
      <c r="F92" s="24" t="str">
        <f>IF(E18="","",E18)</f>
        <v>Vyplň údaj</v>
      </c>
      <c r="I92" s="26" t="s">
        <v>32</v>
      </c>
      <c r="J92" s="29"/>
      <c r="L92" s="31"/>
    </row>
    <row r="93" spans="3:47" s="1" customFormat="1" ht="10.35" customHeight="1">
      <c r="L93" s="31"/>
    </row>
    <row r="94" spans="3:47" s="1" customFormat="1" ht="29.25" customHeight="1">
      <c r="C94" s="90" t="s">
        <v>93</v>
      </c>
      <c r="D94" s="83"/>
      <c r="E94" s="83"/>
      <c r="F94" s="83"/>
      <c r="G94" s="83"/>
      <c r="H94" s="83"/>
      <c r="I94" s="83"/>
      <c r="J94" s="91" t="s">
        <v>94</v>
      </c>
      <c r="K94" s="83"/>
      <c r="L94" s="31"/>
    </row>
    <row r="95" spans="3:47" s="1" customFormat="1" ht="10.35" customHeight="1">
      <c r="L95" s="31"/>
    </row>
    <row r="96" spans="3:47" s="1" customFormat="1" ht="22.95" customHeight="1">
      <c r="C96" s="92" t="s">
        <v>95</v>
      </c>
      <c r="J96" s="61">
        <f>J118</f>
        <v>0</v>
      </c>
      <c r="L96" s="31"/>
      <c r="AU96" s="16" t="s">
        <v>96</v>
      </c>
    </row>
    <row r="97" spans="3:12" s="8" customFormat="1" ht="25.05" customHeight="1">
      <c r="D97" s="181" t="s">
        <v>103</v>
      </c>
      <c r="J97" s="182">
        <f>J98</f>
        <v>0</v>
      </c>
      <c r="L97" s="93"/>
    </row>
    <row r="98" spans="3:12" s="9" customFormat="1" ht="19.95" customHeight="1">
      <c r="D98" s="183"/>
      <c r="E98" s="184" t="s">
        <v>249</v>
      </c>
      <c r="J98" s="185">
        <f>J118</f>
        <v>0</v>
      </c>
      <c r="L98" s="97"/>
    </row>
    <row r="99" spans="3:12" s="1" customFormat="1" ht="21.75" customHeight="1">
      <c r="L99" s="31"/>
    </row>
    <row r="100" spans="3:12" s="1" customFormat="1" ht="7.05" customHeight="1">
      <c r="K100" s="44"/>
      <c r="L100" s="31"/>
    </row>
    <row r="104" spans="3:12" s="1" customFormat="1" ht="7.05" customHeight="1">
      <c r="K104" s="46"/>
      <c r="L104" s="31"/>
    </row>
    <row r="105" spans="3:12" s="1" customFormat="1" ht="25.05" customHeight="1">
      <c r="C105" s="20" t="s">
        <v>110</v>
      </c>
      <c r="L105" s="31"/>
    </row>
    <row r="106" spans="3:12" s="1" customFormat="1" ht="7.05" customHeight="1">
      <c r="L106" s="31"/>
    </row>
    <row r="107" spans="3:12" s="1" customFormat="1" ht="12" customHeight="1">
      <c r="C107" s="26" t="s">
        <v>15</v>
      </c>
      <c r="L107" s="31"/>
    </row>
    <row r="108" spans="3:12" s="1" customFormat="1" ht="16.5" customHeight="1">
      <c r="E108" s="522" t="str">
        <f>E7</f>
        <v>Úpravy a rozšíření hotelového fitness v 1.PP Holiday Inn PCC</v>
      </c>
      <c r="F108" s="523"/>
      <c r="G108" s="523"/>
      <c r="H108" s="523"/>
      <c r="L108" s="31"/>
    </row>
    <row r="109" spans="3:12" s="1" customFormat="1" ht="12" customHeight="1">
      <c r="C109" s="26" t="s">
        <v>91</v>
      </c>
      <c r="L109" s="31"/>
    </row>
    <row r="110" spans="3:12" s="1" customFormat="1" ht="16.5" customHeight="1">
      <c r="E110" s="503" t="str">
        <f>E9</f>
        <v>SO001.4 - Elektroinstalace</v>
      </c>
      <c r="F110" s="521"/>
      <c r="G110" s="521"/>
      <c r="H110" s="521"/>
      <c r="L110" s="31"/>
    </row>
    <row r="111" spans="3:12" s="1" customFormat="1" ht="7.05" customHeight="1">
      <c r="L111" s="31"/>
    </row>
    <row r="112" spans="3:12" s="1" customFormat="1" ht="12" customHeight="1">
      <c r="C112" s="26" t="s">
        <v>20</v>
      </c>
      <c r="F112" s="24">
        <f>F12</f>
        <v>0</v>
      </c>
      <c r="I112" s="26" t="s">
        <v>21</v>
      </c>
      <c r="J112" s="49" t="str">
        <f>IF(J12="","",J12)</f>
        <v/>
      </c>
      <c r="L112" s="31"/>
    </row>
    <row r="113" spans="3:65" s="1" customFormat="1" ht="7.05" customHeight="1">
      <c r="L113" s="31"/>
    </row>
    <row r="114" spans="3:65" s="1" customFormat="1" ht="25.8" customHeight="1">
      <c r="C114" s="26" t="s">
        <v>24</v>
      </c>
      <c r="F114" s="24" t="str">
        <f>E15</f>
        <v xml:space="preserve"> </v>
      </c>
      <c r="I114" s="26" t="s">
        <v>30</v>
      </c>
      <c r="J114" s="29"/>
      <c r="L114" s="31"/>
    </row>
    <row r="115" spans="3:65" s="1" customFormat="1" ht="15.3" customHeight="1">
      <c r="C115" s="26" t="s">
        <v>28</v>
      </c>
      <c r="F115" s="24" t="str">
        <f>IF(E18="","",E18)</f>
        <v>Vyplň údaj</v>
      </c>
      <c r="I115" s="26" t="s">
        <v>32</v>
      </c>
      <c r="J115" s="29"/>
      <c r="L115" s="31"/>
    </row>
    <row r="116" spans="3:65" s="1" customFormat="1" ht="10.35" customHeight="1">
      <c r="L116" s="31"/>
    </row>
    <row r="117" spans="3:65" s="10" customFormat="1" ht="29.25" customHeight="1">
      <c r="C117" s="104" t="s">
        <v>111</v>
      </c>
      <c r="D117" s="104" t="s">
        <v>60</v>
      </c>
      <c r="E117" s="104" t="s">
        <v>56</v>
      </c>
      <c r="F117" s="104" t="s">
        <v>57</v>
      </c>
      <c r="G117" s="104" t="s">
        <v>112</v>
      </c>
      <c r="H117" s="104" t="s">
        <v>113</v>
      </c>
      <c r="I117" s="104" t="s">
        <v>114</v>
      </c>
      <c r="J117" s="104" t="s">
        <v>94</v>
      </c>
      <c r="K117" s="104"/>
      <c r="L117" s="101"/>
      <c r="M117" s="55" t="s">
        <v>1</v>
      </c>
      <c r="N117" s="56" t="s">
        <v>39</v>
      </c>
      <c r="O117" s="56" t="s">
        <v>116</v>
      </c>
      <c r="P117" s="56" t="s">
        <v>117</v>
      </c>
      <c r="Q117" s="56" t="s">
        <v>118</v>
      </c>
      <c r="R117" s="56" t="s">
        <v>119</v>
      </c>
      <c r="S117" s="56" t="s">
        <v>120</v>
      </c>
      <c r="T117" s="57" t="s">
        <v>121</v>
      </c>
    </row>
    <row r="118" spans="3:65" s="1" customFormat="1" ht="22.95" customHeight="1">
      <c r="C118" s="60" t="s">
        <v>122</v>
      </c>
      <c r="J118" s="147">
        <f>J163</f>
        <v>0</v>
      </c>
      <c r="L118" s="31"/>
      <c r="M118" s="58"/>
      <c r="N118" s="50"/>
      <c r="O118" s="50"/>
      <c r="P118" s="105" t="e">
        <f>P119</f>
        <v>#VALUE!</v>
      </c>
      <c r="Q118" s="50"/>
      <c r="R118" s="105" t="e">
        <f>R119</f>
        <v>#VALUE!</v>
      </c>
      <c r="S118" s="50"/>
      <c r="T118" s="106" t="e">
        <f>T119</f>
        <v>#VALUE!</v>
      </c>
      <c r="AT118" s="16" t="s">
        <v>74</v>
      </c>
      <c r="AU118" s="16" t="s">
        <v>96</v>
      </c>
      <c r="BK118" s="107" t="e">
        <f>BK119</f>
        <v>#VALUE!</v>
      </c>
    </row>
    <row r="119" spans="3:65" s="1" customFormat="1" ht="13.2">
      <c r="C119" s="148"/>
      <c r="D119" s="361"/>
      <c r="E119" s="529" t="s">
        <v>601</v>
      </c>
      <c r="F119" s="531" t="s">
        <v>602</v>
      </c>
      <c r="G119" s="531" t="s">
        <v>603</v>
      </c>
      <c r="H119" s="533" t="s">
        <v>604</v>
      </c>
      <c r="I119" s="535" t="s">
        <v>605</v>
      </c>
      <c r="J119" s="536"/>
      <c r="K119" s="358"/>
      <c r="L119" s="358"/>
      <c r="M119" s="150" t="s">
        <v>1</v>
      </c>
      <c r="N119" s="115" t="s">
        <v>40</v>
      </c>
      <c r="P119" s="116" t="e">
        <f>O119*H119</f>
        <v>#VALUE!</v>
      </c>
      <c r="Q119" s="116">
        <v>0.34075</v>
      </c>
      <c r="R119" s="116" t="e">
        <f>Q119*H119</f>
        <v>#VALUE!</v>
      </c>
      <c r="S119" s="116">
        <v>0</v>
      </c>
      <c r="T119" s="117" t="e">
        <f>S119*H119</f>
        <v>#VALUE!</v>
      </c>
      <c r="AR119" s="118" t="s">
        <v>85</v>
      </c>
      <c r="AT119" s="118" t="s">
        <v>125</v>
      </c>
      <c r="AU119" s="118" t="s">
        <v>81</v>
      </c>
      <c r="AY119" s="16" t="s">
        <v>124</v>
      </c>
      <c r="BE119" s="119">
        <f>IF(N119="základní",J119,0)</f>
        <v>0</v>
      </c>
      <c r="BF119" s="119">
        <f>IF(N119="snížená",J119,0)</f>
        <v>0</v>
      </c>
      <c r="BG119" s="119">
        <f>IF(N119="zákl. přenesená",J119,0)</f>
        <v>0</v>
      </c>
      <c r="BH119" s="119">
        <f>IF(N119="sníž. přenesená",J119,0)</f>
        <v>0</v>
      </c>
      <c r="BI119" s="119">
        <f>IF(N119="nulová",J119,0)</f>
        <v>0</v>
      </c>
      <c r="BJ119" s="16" t="s">
        <v>19</v>
      </c>
      <c r="BK119" s="119" t="e">
        <f>ROUND(I119*H119,2)</f>
        <v>#VALUE!</v>
      </c>
      <c r="BL119" s="16" t="s">
        <v>85</v>
      </c>
      <c r="BM119" s="118" t="s">
        <v>172</v>
      </c>
    </row>
    <row r="120" spans="3:65" s="13" customFormat="1" ht="39.6">
      <c r="C120" s="151"/>
      <c r="D120" s="362"/>
      <c r="E120" s="530"/>
      <c r="F120" s="532"/>
      <c r="G120" s="532"/>
      <c r="H120" s="534"/>
      <c r="I120" s="364" t="s">
        <v>606</v>
      </c>
      <c r="J120" s="365" t="s">
        <v>607</v>
      </c>
      <c r="K120" s="360"/>
      <c r="L120" s="360"/>
      <c r="M120" s="152"/>
      <c r="T120" s="125"/>
      <c r="AT120" s="124" t="s">
        <v>128</v>
      </c>
      <c r="AU120" s="124" t="s">
        <v>81</v>
      </c>
      <c r="AV120" s="13" t="s">
        <v>81</v>
      </c>
      <c r="AW120" s="13" t="s">
        <v>31</v>
      </c>
      <c r="AX120" s="13" t="s">
        <v>75</v>
      </c>
      <c r="AY120" s="124" t="s">
        <v>124</v>
      </c>
    </row>
    <row r="121" spans="3:65" s="13" customFormat="1" ht="13.2">
      <c r="C121" s="151"/>
      <c r="D121" s="362"/>
      <c r="E121" s="366"/>
      <c r="F121" s="366"/>
      <c r="G121" s="366"/>
      <c r="H121" s="367"/>
      <c r="I121" s="368"/>
      <c r="J121" s="368"/>
      <c r="K121" s="360"/>
      <c r="L121" s="360"/>
      <c r="M121" s="152"/>
      <c r="T121" s="125"/>
      <c r="AT121" s="124" t="s">
        <v>128</v>
      </c>
      <c r="AU121" s="124" t="s">
        <v>81</v>
      </c>
      <c r="AV121" s="13" t="s">
        <v>81</v>
      </c>
      <c r="AW121" s="13" t="s">
        <v>31</v>
      </c>
      <c r="AX121" s="13" t="s">
        <v>75</v>
      </c>
      <c r="AY121" s="124" t="s">
        <v>124</v>
      </c>
    </row>
    <row r="122" spans="3:65" s="13" customFormat="1" ht="13.2">
      <c r="C122" s="151"/>
      <c r="D122" s="362"/>
      <c r="E122" s="369">
        <v>1</v>
      </c>
      <c r="F122" s="370" t="s">
        <v>608</v>
      </c>
      <c r="G122" s="371"/>
      <c r="H122" s="371"/>
      <c r="I122" s="372"/>
      <c r="J122" s="373"/>
      <c r="K122" s="360"/>
      <c r="L122" s="360"/>
      <c r="M122" s="152"/>
      <c r="T122" s="125"/>
      <c r="AT122" s="124" t="s">
        <v>128</v>
      </c>
      <c r="AU122" s="124" t="s">
        <v>81</v>
      </c>
      <c r="AV122" s="13" t="s">
        <v>81</v>
      </c>
      <c r="AW122" s="13" t="s">
        <v>31</v>
      </c>
      <c r="AX122" s="13" t="s">
        <v>75</v>
      </c>
      <c r="AY122" s="124" t="s">
        <v>124</v>
      </c>
    </row>
    <row r="123" spans="3:65" s="13" customFormat="1" ht="13.2">
      <c r="C123" s="151"/>
      <c r="D123" s="362"/>
      <c r="E123" s="374" t="s">
        <v>609</v>
      </c>
      <c r="F123" s="375" t="s">
        <v>610</v>
      </c>
      <c r="G123" s="376" t="s">
        <v>164</v>
      </c>
      <c r="H123" s="377">
        <v>1</v>
      </c>
      <c r="I123" s="378"/>
      <c r="J123" s="379">
        <f>I123*H123</f>
        <v>0</v>
      </c>
      <c r="K123" s="360"/>
      <c r="L123" s="360"/>
      <c r="M123" s="152"/>
      <c r="T123" s="125"/>
      <c r="AT123" s="124" t="s">
        <v>128</v>
      </c>
      <c r="AU123" s="124" t="s">
        <v>81</v>
      </c>
      <c r="AV123" s="13" t="s">
        <v>81</v>
      </c>
      <c r="AW123" s="13" t="s">
        <v>31</v>
      </c>
      <c r="AX123" s="13" t="s">
        <v>75</v>
      </c>
      <c r="AY123" s="124" t="s">
        <v>124</v>
      </c>
    </row>
    <row r="124" spans="3:65" s="13" customFormat="1" ht="21.45" customHeight="1">
      <c r="C124" s="153"/>
      <c r="D124" s="362"/>
      <c r="E124" s="380"/>
      <c r="F124" s="381" t="s">
        <v>611</v>
      </c>
      <c r="G124" s="382"/>
      <c r="H124" s="383"/>
      <c r="I124" s="384"/>
      <c r="J124" s="385"/>
      <c r="K124" s="360"/>
      <c r="L124" s="360"/>
      <c r="M124" s="152"/>
      <c r="T124" s="125"/>
      <c r="AT124" s="124" t="s">
        <v>128</v>
      </c>
      <c r="AU124" s="124" t="s">
        <v>81</v>
      </c>
      <c r="AV124" s="13" t="s">
        <v>81</v>
      </c>
      <c r="AW124" s="13" t="s">
        <v>31</v>
      </c>
      <c r="AX124" s="13" t="s">
        <v>75</v>
      </c>
      <c r="AY124" s="124" t="s">
        <v>124</v>
      </c>
    </row>
    <row r="125" spans="3:65" s="13" customFormat="1" ht="15.45" customHeight="1">
      <c r="C125" s="148"/>
      <c r="D125" s="362"/>
      <c r="E125" s="386"/>
      <c r="F125" s="387" t="s">
        <v>612</v>
      </c>
      <c r="G125" s="388"/>
      <c r="H125" s="389"/>
      <c r="I125" s="390"/>
      <c r="J125" s="391"/>
      <c r="K125" s="360"/>
      <c r="L125" s="360"/>
      <c r="M125" s="152"/>
      <c r="T125" s="125"/>
      <c r="AT125" s="124" t="s">
        <v>128</v>
      </c>
      <c r="AU125" s="124" t="s">
        <v>81</v>
      </c>
      <c r="AV125" s="13" t="s">
        <v>81</v>
      </c>
      <c r="AW125" s="13" t="s">
        <v>31</v>
      </c>
      <c r="AX125" s="13" t="s">
        <v>75</v>
      </c>
      <c r="AY125" s="124" t="s">
        <v>124</v>
      </c>
    </row>
    <row r="126" spans="3:65" s="13" customFormat="1" ht="19.5" customHeight="1">
      <c r="C126" s="151"/>
      <c r="D126" s="362"/>
      <c r="E126" s="369">
        <v>2</v>
      </c>
      <c r="F126" s="370" t="s">
        <v>613</v>
      </c>
      <c r="G126" s="371"/>
      <c r="H126" s="392"/>
      <c r="I126" s="372"/>
      <c r="J126" s="373"/>
      <c r="K126" s="360"/>
      <c r="L126" s="360"/>
      <c r="M126" s="152"/>
      <c r="T126" s="125"/>
      <c r="AT126" s="124" t="s">
        <v>128</v>
      </c>
      <c r="AU126" s="124" t="s">
        <v>81</v>
      </c>
      <c r="AV126" s="13" t="s">
        <v>81</v>
      </c>
      <c r="AW126" s="13" t="s">
        <v>31</v>
      </c>
      <c r="AX126" s="13" t="s">
        <v>75</v>
      </c>
      <c r="AY126" s="124" t="s">
        <v>124</v>
      </c>
    </row>
    <row r="127" spans="3:65" s="14" customFormat="1" ht="26.4">
      <c r="C127" s="151"/>
      <c r="D127" s="362"/>
      <c r="E127" s="393" t="s">
        <v>614</v>
      </c>
      <c r="F127" s="394" t="s">
        <v>615</v>
      </c>
      <c r="G127" s="395" t="s">
        <v>198</v>
      </c>
      <c r="H127" s="396">
        <v>6</v>
      </c>
      <c r="I127" s="378"/>
      <c r="J127" s="379">
        <f>I127*H127</f>
        <v>0</v>
      </c>
      <c r="K127" s="360"/>
      <c r="L127" s="360"/>
      <c r="M127" s="154"/>
      <c r="T127" s="128"/>
      <c r="AT127" s="127" t="s">
        <v>128</v>
      </c>
      <c r="AU127" s="127" t="s">
        <v>81</v>
      </c>
      <c r="AV127" s="14" t="s">
        <v>85</v>
      </c>
      <c r="AW127" s="14" t="s">
        <v>31</v>
      </c>
      <c r="AX127" s="14" t="s">
        <v>19</v>
      </c>
      <c r="AY127" s="127" t="s">
        <v>124</v>
      </c>
    </row>
    <row r="128" spans="3:65" s="1" customFormat="1" ht="13.2">
      <c r="C128" s="151"/>
      <c r="D128" s="362"/>
      <c r="E128" s="397" t="s">
        <v>616</v>
      </c>
      <c r="F128" s="398" t="s">
        <v>617</v>
      </c>
      <c r="G128" s="399" t="s">
        <v>198</v>
      </c>
      <c r="H128" s="400">
        <v>11</v>
      </c>
      <c r="I128" s="401"/>
      <c r="J128" s="402">
        <f t="shared" ref="J128:J132" si="0">I128*H128</f>
        <v>0</v>
      </c>
      <c r="K128" s="360"/>
      <c r="L128" s="360"/>
      <c r="M128" s="150" t="s">
        <v>1</v>
      </c>
      <c r="N128" s="115" t="s">
        <v>40</v>
      </c>
      <c r="P128" s="116">
        <f>O128*H128</f>
        <v>0</v>
      </c>
      <c r="Q128" s="116">
        <v>4.555E-2</v>
      </c>
      <c r="R128" s="116">
        <f>Q128*H128</f>
        <v>0.50105</v>
      </c>
      <c r="S128" s="116">
        <v>0</v>
      </c>
      <c r="T128" s="117">
        <f>S128*H128</f>
        <v>0</v>
      </c>
      <c r="AR128" s="118" t="s">
        <v>85</v>
      </c>
      <c r="AT128" s="118" t="s">
        <v>125</v>
      </c>
      <c r="AU128" s="118" t="s">
        <v>81</v>
      </c>
      <c r="AY128" s="16" t="s">
        <v>124</v>
      </c>
      <c r="BE128" s="119">
        <f>IF(N128="základní",J128,0)</f>
        <v>0</v>
      </c>
      <c r="BF128" s="119">
        <f>IF(N128="snížená",J128,0)</f>
        <v>0</v>
      </c>
      <c r="BG128" s="119">
        <f>IF(N128="zákl. přenesená",J128,0)</f>
        <v>0</v>
      </c>
      <c r="BH128" s="119">
        <f>IF(N128="sníž. přenesená",J128,0)</f>
        <v>0</v>
      </c>
      <c r="BI128" s="119">
        <f>IF(N128="nulová",J128,0)</f>
        <v>0</v>
      </c>
      <c r="BJ128" s="16" t="s">
        <v>19</v>
      </c>
      <c r="BK128" s="119">
        <f>ROUND(I128*H128,2)</f>
        <v>0</v>
      </c>
      <c r="BL128" s="16" t="s">
        <v>85</v>
      </c>
      <c r="BM128" s="118" t="s">
        <v>173</v>
      </c>
    </row>
    <row r="129" spans="3:65" s="12" customFormat="1" ht="13.2">
      <c r="C129" s="151"/>
      <c r="D129" s="362"/>
      <c r="E129" s="397" t="s">
        <v>618</v>
      </c>
      <c r="F129" s="398" t="s">
        <v>619</v>
      </c>
      <c r="G129" s="399" t="s">
        <v>198</v>
      </c>
      <c r="H129" s="400">
        <v>2</v>
      </c>
      <c r="I129" s="401"/>
      <c r="J129" s="402">
        <f t="shared" si="0"/>
        <v>0</v>
      </c>
      <c r="K129" s="360"/>
      <c r="L129" s="360"/>
      <c r="M129" s="155"/>
      <c r="T129" s="122"/>
      <c r="AT129" s="121" t="s">
        <v>128</v>
      </c>
      <c r="AU129" s="121" t="s">
        <v>81</v>
      </c>
      <c r="AV129" s="12" t="s">
        <v>19</v>
      </c>
      <c r="AW129" s="12" t="s">
        <v>31</v>
      </c>
      <c r="AX129" s="12" t="s">
        <v>75</v>
      </c>
      <c r="AY129" s="121" t="s">
        <v>124</v>
      </c>
    </row>
    <row r="130" spans="3:65" s="13" customFormat="1" ht="13.2">
      <c r="C130" s="153"/>
      <c r="D130" s="362"/>
      <c r="E130" s="397" t="s">
        <v>620</v>
      </c>
      <c r="F130" s="398" t="s">
        <v>621</v>
      </c>
      <c r="G130" s="399" t="s">
        <v>198</v>
      </c>
      <c r="H130" s="400">
        <v>5</v>
      </c>
      <c r="I130" s="401"/>
      <c r="J130" s="402">
        <f t="shared" si="0"/>
        <v>0</v>
      </c>
      <c r="K130" s="360"/>
      <c r="L130" s="360"/>
      <c r="M130" s="152"/>
      <c r="T130" s="125"/>
      <c r="AT130" s="124" t="s">
        <v>128</v>
      </c>
      <c r="AU130" s="124" t="s">
        <v>81</v>
      </c>
      <c r="AV130" s="13" t="s">
        <v>81</v>
      </c>
      <c r="AW130" s="13" t="s">
        <v>31</v>
      </c>
      <c r="AX130" s="13" t="s">
        <v>19</v>
      </c>
      <c r="AY130" s="124" t="s">
        <v>124</v>
      </c>
    </row>
    <row r="131" spans="3:65" s="1" customFormat="1" ht="16.5" customHeight="1">
      <c r="C131" s="148"/>
      <c r="D131" s="362"/>
      <c r="E131" s="397" t="s">
        <v>622</v>
      </c>
      <c r="F131" s="398" t="s">
        <v>623</v>
      </c>
      <c r="G131" s="399" t="s">
        <v>198</v>
      </c>
      <c r="H131" s="400">
        <v>5</v>
      </c>
      <c r="I131" s="401"/>
      <c r="J131" s="402">
        <f t="shared" si="0"/>
        <v>0</v>
      </c>
      <c r="K131" s="360"/>
      <c r="L131" s="360"/>
      <c r="M131" s="150" t="s">
        <v>1</v>
      </c>
      <c r="N131" s="115" t="s">
        <v>40</v>
      </c>
      <c r="P131" s="116">
        <f>O131*H131</f>
        <v>0</v>
      </c>
      <c r="Q131" s="116">
        <v>5.4550000000000001E-2</v>
      </c>
      <c r="R131" s="116">
        <f>Q131*H131</f>
        <v>0.27274999999999999</v>
      </c>
      <c r="S131" s="116">
        <v>0</v>
      </c>
      <c r="T131" s="117">
        <f>S131*H131</f>
        <v>0</v>
      </c>
      <c r="AR131" s="118" t="s">
        <v>85</v>
      </c>
      <c r="AT131" s="118" t="s">
        <v>125</v>
      </c>
      <c r="AU131" s="118" t="s">
        <v>81</v>
      </c>
      <c r="AY131" s="16" t="s">
        <v>124</v>
      </c>
      <c r="BE131" s="119">
        <f>IF(N131="základní",J131,0)</f>
        <v>0</v>
      </c>
      <c r="BF131" s="119">
        <f>IF(N131="snížená",J131,0)</f>
        <v>0</v>
      </c>
      <c r="BG131" s="119">
        <f>IF(N131="zákl. přenesená",J131,0)</f>
        <v>0</v>
      </c>
      <c r="BH131" s="119">
        <f>IF(N131="sníž. přenesená",J131,0)</f>
        <v>0</v>
      </c>
      <c r="BI131" s="119">
        <f>IF(N131="nulová",J131,0)</f>
        <v>0</v>
      </c>
      <c r="BJ131" s="16" t="s">
        <v>19</v>
      </c>
      <c r="BK131" s="119">
        <f>ROUND(I131*H131,2)</f>
        <v>0</v>
      </c>
      <c r="BL131" s="16" t="s">
        <v>85</v>
      </c>
      <c r="BM131" s="118" t="s">
        <v>174</v>
      </c>
    </row>
    <row r="132" spans="3:65" s="12" customFormat="1" ht="13.2">
      <c r="C132" s="148"/>
      <c r="D132" s="362"/>
      <c r="E132" s="397" t="s">
        <v>624</v>
      </c>
      <c r="F132" s="398" t="s">
        <v>625</v>
      </c>
      <c r="G132" s="399" t="s">
        <v>198</v>
      </c>
      <c r="H132" s="400">
        <v>2</v>
      </c>
      <c r="I132" s="401"/>
      <c r="J132" s="402">
        <f t="shared" si="0"/>
        <v>0</v>
      </c>
      <c r="K132" s="360"/>
      <c r="L132" s="360"/>
      <c r="M132" s="155"/>
      <c r="T132" s="122"/>
      <c r="AT132" s="121" t="s">
        <v>128</v>
      </c>
      <c r="AU132" s="121" t="s">
        <v>81</v>
      </c>
      <c r="AV132" s="12" t="s">
        <v>19</v>
      </c>
      <c r="AW132" s="12" t="s">
        <v>31</v>
      </c>
      <c r="AX132" s="12" t="s">
        <v>75</v>
      </c>
      <c r="AY132" s="121" t="s">
        <v>124</v>
      </c>
    </row>
    <row r="133" spans="3:65" s="13" customFormat="1" ht="13.2">
      <c r="C133" s="151"/>
      <c r="D133" s="362"/>
      <c r="E133" s="369">
        <v>3</v>
      </c>
      <c r="F133" s="370" t="s">
        <v>626</v>
      </c>
      <c r="G133" s="371"/>
      <c r="H133" s="392"/>
      <c r="I133" s="372"/>
      <c r="J133" s="373"/>
      <c r="K133" s="360"/>
      <c r="L133" s="360"/>
      <c r="M133" s="152"/>
      <c r="T133" s="125"/>
      <c r="AT133" s="124" t="s">
        <v>128</v>
      </c>
      <c r="AU133" s="124" t="s">
        <v>81</v>
      </c>
      <c r="AV133" s="13" t="s">
        <v>81</v>
      </c>
      <c r="AW133" s="13" t="s">
        <v>31</v>
      </c>
      <c r="AX133" s="13" t="s">
        <v>19</v>
      </c>
      <c r="AY133" s="124" t="s">
        <v>124</v>
      </c>
    </row>
    <row r="134" spans="3:65" s="1" customFormat="1" ht="13.2">
      <c r="C134" s="151"/>
      <c r="D134" s="362"/>
      <c r="E134" s="397" t="s">
        <v>627</v>
      </c>
      <c r="F134" s="398" t="s">
        <v>628</v>
      </c>
      <c r="G134" s="399" t="s">
        <v>198</v>
      </c>
      <c r="H134" s="400">
        <v>2</v>
      </c>
      <c r="I134" s="401"/>
      <c r="J134" s="402">
        <f t="shared" ref="J134:J140" si="1">I134*H134</f>
        <v>0</v>
      </c>
      <c r="K134" s="360"/>
      <c r="L134" s="360"/>
      <c r="M134" s="150" t="s">
        <v>1</v>
      </c>
      <c r="N134" s="115" t="s">
        <v>40</v>
      </c>
      <c r="P134" s="116">
        <f>O134*H134</f>
        <v>0</v>
      </c>
      <c r="Q134" s="116">
        <v>6.3549999999999995E-2</v>
      </c>
      <c r="R134" s="116">
        <f>Q134*H134</f>
        <v>0.12709999999999999</v>
      </c>
      <c r="S134" s="116">
        <v>0</v>
      </c>
      <c r="T134" s="117">
        <f>S134*H134</f>
        <v>0</v>
      </c>
      <c r="AR134" s="118" t="s">
        <v>85</v>
      </c>
      <c r="AT134" s="118" t="s">
        <v>125</v>
      </c>
      <c r="AU134" s="118" t="s">
        <v>81</v>
      </c>
      <c r="AY134" s="16" t="s">
        <v>124</v>
      </c>
      <c r="BE134" s="119">
        <f>IF(N134="základní",J134,0)</f>
        <v>0</v>
      </c>
      <c r="BF134" s="119">
        <f>IF(N134="snížená",J134,0)</f>
        <v>0</v>
      </c>
      <c r="BG134" s="119">
        <f>IF(N134="zákl. přenesená",J134,0)</f>
        <v>0</v>
      </c>
      <c r="BH134" s="119">
        <f>IF(N134="sníž. přenesená",J134,0)</f>
        <v>0</v>
      </c>
      <c r="BI134" s="119">
        <f>IF(N134="nulová",J134,0)</f>
        <v>0</v>
      </c>
      <c r="BJ134" s="16" t="s">
        <v>19</v>
      </c>
      <c r="BK134" s="119">
        <f>ROUND(I134*H134,2)</f>
        <v>0</v>
      </c>
      <c r="BL134" s="16" t="s">
        <v>85</v>
      </c>
      <c r="BM134" s="118" t="s">
        <v>175</v>
      </c>
    </row>
    <row r="135" spans="3:65" s="12" customFormat="1" ht="13.2">
      <c r="C135" s="151"/>
      <c r="D135" s="362"/>
      <c r="E135" s="397" t="s">
        <v>629</v>
      </c>
      <c r="F135" s="398" t="s">
        <v>630</v>
      </c>
      <c r="G135" s="399" t="s">
        <v>198</v>
      </c>
      <c r="H135" s="400">
        <v>1</v>
      </c>
      <c r="I135" s="403"/>
      <c r="J135" s="404">
        <f t="shared" si="1"/>
        <v>0</v>
      </c>
      <c r="K135" s="360"/>
      <c r="L135" s="360"/>
      <c r="M135" s="155"/>
      <c r="T135" s="122"/>
      <c r="AT135" s="121" t="s">
        <v>128</v>
      </c>
      <c r="AU135" s="121" t="s">
        <v>81</v>
      </c>
      <c r="AV135" s="12" t="s">
        <v>19</v>
      </c>
      <c r="AW135" s="12" t="s">
        <v>31</v>
      </c>
      <c r="AX135" s="12" t="s">
        <v>75</v>
      </c>
      <c r="AY135" s="121" t="s">
        <v>124</v>
      </c>
    </row>
    <row r="136" spans="3:65" s="13" customFormat="1" ht="13.2">
      <c r="C136" s="151"/>
      <c r="D136" s="362"/>
      <c r="E136" s="397" t="s">
        <v>631</v>
      </c>
      <c r="F136" s="398" t="s">
        <v>632</v>
      </c>
      <c r="G136" s="399" t="s">
        <v>198</v>
      </c>
      <c r="H136" s="400">
        <v>6</v>
      </c>
      <c r="I136" s="403"/>
      <c r="J136" s="404">
        <f t="shared" si="1"/>
        <v>0</v>
      </c>
      <c r="K136" s="360"/>
      <c r="L136" s="358"/>
      <c r="M136" s="152"/>
      <c r="T136" s="125"/>
      <c r="AT136" s="124" t="s">
        <v>128</v>
      </c>
      <c r="AU136" s="124" t="s">
        <v>81</v>
      </c>
      <c r="AV136" s="13" t="s">
        <v>81</v>
      </c>
      <c r="AW136" s="13" t="s">
        <v>31</v>
      </c>
      <c r="AX136" s="13" t="s">
        <v>75</v>
      </c>
      <c r="AY136" s="124" t="s">
        <v>124</v>
      </c>
    </row>
    <row r="137" spans="3:65" s="12" customFormat="1" ht="13.2">
      <c r="C137" s="153"/>
      <c r="D137" s="362"/>
      <c r="E137" s="397" t="s">
        <v>633</v>
      </c>
      <c r="F137" s="405" t="s">
        <v>634</v>
      </c>
      <c r="G137" s="376" t="s">
        <v>198</v>
      </c>
      <c r="H137" s="377">
        <v>11</v>
      </c>
      <c r="I137" s="403"/>
      <c r="J137" s="404">
        <f t="shared" si="1"/>
        <v>0</v>
      </c>
      <c r="K137" s="360"/>
      <c r="L137" s="360"/>
      <c r="M137" s="155"/>
      <c r="T137" s="122"/>
      <c r="AT137" s="121" t="s">
        <v>128</v>
      </c>
      <c r="AU137" s="121" t="s">
        <v>81</v>
      </c>
      <c r="AV137" s="12" t="s">
        <v>19</v>
      </c>
      <c r="AW137" s="12" t="s">
        <v>31</v>
      </c>
      <c r="AX137" s="12" t="s">
        <v>75</v>
      </c>
      <c r="AY137" s="121" t="s">
        <v>124</v>
      </c>
    </row>
    <row r="138" spans="3:65" s="13" customFormat="1" ht="39.6">
      <c r="C138" s="156"/>
      <c r="D138" s="362"/>
      <c r="E138" s="397" t="s">
        <v>635</v>
      </c>
      <c r="F138" s="406" t="s">
        <v>636</v>
      </c>
      <c r="G138" s="376" t="s">
        <v>198</v>
      </c>
      <c r="H138" s="377">
        <v>1</v>
      </c>
      <c r="I138" s="403"/>
      <c r="J138" s="404">
        <f t="shared" si="1"/>
        <v>0</v>
      </c>
      <c r="K138" s="360"/>
      <c r="L138" s="360"/>
      <c r="M138" s="152"/>
      <c r="T138" s="125"/>
      <c r="AT138" s="124" t="s">
        <v>128</v>
      </c>
      <c r="AU138" s="124" t="s">
        <v>81</v>
      </c>
      <c r="AV138" s="13" t="s">
        <v>81</v>
      </c>
      <c r="AW138" s="13" t="s">
        <v>31</v>
      </c>
      <c r="AX138" s="13" t="s">
        <v>75</v>
      </c>
      <c r="AY138" s="124" t="s">
        <v>124</v>
      </c>
    </row>
    <row r="139" spans="3:65" s="14" customFormat="1" ht="39.6">
      <c r="C139" s="148"/>
      <c r="D139" s="362"/>
      <c r="E139" s="397" t="s">
        <v>637</v>
      </c>
      <c r="F139" s="406" t="s">
        <v>638</v>
      </c>
      <c r="G139" s="407" t="s">
        <v>164</v>
      </c>
      <c r="H139" s="408">
        <v>1</v>
      </c>
      <c r="I139" s="403"/>
      <c r="J139" s="404">
        <f t="shared" si="1"/>
        <v>0</v>
      </c>
      <c r="K139" s="360"/>
      <c r="L139" s="360"/>
      <c r="M139" s="154"/>
      <c r="T139" s="128"/>
      <c r="AT139" s="127" t="s">
        <v>128</v>
      </c>
      <c r="AU139" s="127" t="s">
        <v>81</v>
      </c>
      <c r="AV139" s="14" t="s">
        <v>85</v>
      </c>
      <c r="AW139" s="14" t="s">
        <v>31</v>
      </c>
      <c r="AX139" s="14" t="s">
        <v>19</v>
      </c>
      <c r="AY139" s="127" t="s">
        <v>124</v>
      </c>
    </row>
    <row r="140" spans="3:65" s="1" customFormat="1" ht="13.2">
      <c r="C140" s="151"/>
      <c r="D140" s="362"/>
      <c r="E140" s="397" t="s">
        <v>639</v>
      </c>
      <c r="F140" s="409" t="s">
        <v>640</v>
      </c>
      <c r="G140" s="410" t="s">
        <v>164</v>
      </c>
      <c r="H140" s="411">
        <v>1</v>
      </c>
      <c r="I140" s="412"/>
      <c r="J140" s="413">
        <f t="shared" si="1"/>
        <v>0</v>
      </c>
      <c r="K140" s="360"/>
      <c r="L140" s="360"/>
      <c r="M140" s="150" t="s">
        <v>1</v>
      </c>
      <c r="N140" s="115" t="s">
        <v>40</v>
      </c>
      <c r="P140" s="116">
        <f>O140*H140</f>
        <v>0</v>
      </c>
      <c r="Q140" s="116">
        <v>0.10904999999999999</v>
      </c>
      <c r="R140" s="116">
        <f>Q140*H140</f>
        <v>0.10904999999999999</v>
      </c>
      <c r="S140" s="116">
        <v>0</v>
      </c>
      <c r="T140" s="117">
        <f>S140*H140</f>
        <v>0</v>
      </c>
      <c r="AR140" s="118" t="s">
        <v>85</v>
      </c>
      <c r="AT140" s="118" t="s">
        <v>125</v>
      </c>
      <c r="AU140" s="118" t="s">
        <v>81</v>
      </c>
      <c r="AY140" s="16" t="s">
        <v>124</v>
      </c>
      <c r="BE140" s="119">
        <f>IF(N140="základní",J140,0)</f>
        <v>0</v>
      </c>
      <c r="BF140" s="119">
        <f>IF(N140="snížená",J140,0)</f>
        <v>0</v>
      </c>
      <c r="BG140" s="119">
        <f>IF(N140="zákl. přenesená",J140,0)</f>
        <v>0</v>
      </c>
      <c r="BH140" s="119">
        <f>IF(N140="sníž. přenesená",J140,0)</f>
        <v>0</v>
      </c>
      <c r="BI140" s="119">
        <f>IF(N140="nulová",J140,0)</f>
        <v>0</v>
      </c>
      <c r="BJ140" s="16" t="s">
        <v>19</v>
      </c>
      <c r="BK140" s="119">
        <f>ROUND(I140*H140,2)</f>
        <v>0</v>
      </c>
      <c r="BL140" s="16" t="s">
        <v>85</v>
      </c>
      <c r="BM140" s="118" t="s">
        <v>176</v>
      </c>
    </row>
    <row r="141" spans="3:65" s="12" customFormat="1" ht="13.2">
      <c r="C141" s="151"/>
      <c r="D141" s="362"/>
      <c r="E141" s="369">
        <v>4</v>
      </c>
      <c r="F141" s="370" t="s">
        <v>252</v>
      </c>
      <c r="G141" s="371"/>
      <c r="H141" s="392"/>
      <c r="I141" s="372"/>
      <c r="J141" s="373"/>
      <c r="K141" s="360"/>
      <c r="L141" s="360"/>
      <c r="M141" s="155"/>
      <c r="T141" s="122"/>
      <c r="AT141" s="121" t="s">
        <v>128</v>
      </c>
      <c r="AU141" s="121" t="s">
        <v>81</v>
      </c>
      <c r="AV141" s="12" t="s">
        <v>19</v>
      </c>
      <c r="AW141" s="12" t="s">
        <v>31</v>
      </c>
      <c r="AX141" s="12" t="s">
        <v>75</v>
      </c>
      <c r="AY141" s="121" t="s">
        <v>124</v>
      </c>
    </row>
    <row r="142" spans="3:65" s="13" customFormat="1" ht="13.2">
      <c r="C142" s="151"/>
      <c r="D142" s="362"/>
      <c r="E142" s="414" t="s">
        <v>641</v>
      </c>
      <c r="F142" s="375" t="s">
        <v>642</v>
      </c>
      <c r="G142" s="399" t="s">
        <v>129</v>
      </c>
      <c r="H142" s="415">
        <v>30</v>
      </c>
      <c r="I142" s="403"/>
      <c r="J142" s="404">
        <f t="shared" ref="J142:J151" si="2">I142*H142</f>
        <v>0</v>
      </c>
      <c r="K142" s="360"/>
      <c r="L142" s="360"/>
      <c r="M142" s="152"/>
      <c r="T142" s="125"/>
      <c r="AT142" s="124" t="s">
        <v>128</v>
      </c>
      <c r="AU142" s="124" t="s">
        <v>81</v>
      </c>
      <c r="AV142" s="13" t="s">
        <v>81</v>
      </c>
      <c r="AW142" s="13" t="s">
        <v>31</v>
      </c>
      <c r="AX142" s="13" t="s">
        <v>19</v>
      </c>
      <c r="AY142" s="124" t="s">
        <v>124</v>
      </c>
    </row>
    <row r="143" spans="3:65" s="1" customFormat="1" ht="13.2">
      <c r="C143" s="151"/>
      <c r="D143" s="362"/>
      <c r="E143" s="414" t="s">
        <v>643</v>
      </c>
      <c r="F143" s="375" t="s">
        <v>644</v>
      </c>
      <c r="G143" s="399" t="s">
        <v>129</v>
      </c>
      <c r="H143" s="415">
        <v>80</v>
      </c>
      <c r="I143" s="403"/>
      <c r="J143" s="404">
        <f t="shared" si="2"/>
        <v>0</v>
      </c>
      <c r="K143" s="360"/>
      <c r="L143" s="360"/>
      <c r="M143" s="150" t="s">
        <v>1</v>
      </c>
      <c r="N143" s="115" t="s">
        <v>40</v>
      </c>
      <c r="P143" s="116">
        <f>O143*H143</f>
        <v>0</v>
      </c>
      <c r="Q143" s="116">
        <v>1.8280000000000001E-2</v>
      </c>
      <c r="R143" s="116">
        <f>Q143*H143</f>
        <v>1.4624000000000001</v>
      </c>
      <c r="S143" s="116">
        <v>0</v>
      </c>
      <c r="T143" s="117">
        <f>S143*H143</f>
        <v>0</v>
      </c>
      <c r="AR143" s="118" t="s">
        <v>85</v>
      </c>
      <c r="AT143" s="118" t="s">
        <v>125</v>
      </c>
      <c r="AU143" s="118" t="s">
        <v>81</v>
      </c>
      <c r="AY143" s="16" t="s">
        <v>124</v>
      </c>
      <c r="BE143" s="119">
        <f>IF(N143="základní",J143,0)</f>
        <v>0</v>
      </c>
      <c r="BF143" s="119">
        <f>IF(N143="snížená",J143,0)</f>
        <v>0</v>
      </c>
      <c r="BG143" s="119">
        <f>IF(N143="zákl. přenesená",J143,0)</f>
        <v>0</v>
      </c>
      <c r="BH143" s="119">
        <f>IF(N143="sníž. přenesená",J143,0)</f>
        <v>0</v>
      </c>
      <c r="BI143" s="119">
        <f>IF(N143="nulová",J143,0)</f>
        <v>0</v>
      </c>
      <c r="BJ143" s="16" t="s">
        <v>19</v>
      </c>
      <c r="BK143" s="119">
        <f>ROUND(I143*H143,2)</f>
        <v>0</v>
      </c>
      <c r="BL143" s="16" t="s">
        <v>85</v>
      </c>
      <c r="BM143" s="118" t="s">
        <v>177</v>
      </c>
    </row>
    <row r="144" spans="3:65" s="12" customFormat="1" ht="13.2">
      <c r="C144" s="153"/>
      <c r="D144" s="361"/>
      <c r="E144" s="414" t="s">
        <v>645</v>
      </c>
      <c r="F144" s="375" t="s">
        <v>646</v>
      </c>
      <c r="G144" s="399" t="s">
        <v>129</v>
      </c>
      <c r="H144" s="415">
        <v>200</v>
      </c>
      <c r="I144" s="403"/>
      <c r="J144" s="404">
        <f t="shared" si="2"/>
        <v>0</v>
      </c>
      <c r="K144" s="358"/>
      <c r="L144" s="358"/>
      <c r="M144" s="155"/>
      <c r="T144" s="122"/>
      <c r="AT144" s="121" t="s">
        <v>128</v>
      </c>
      <c r="AU144" s="121" t="s">
        <v>81</v>
      </c>
      <c r="AV144" s="12" t="s">
        <v>19</v>
      </c>
      <c r="AW144" s="12" t="s">
        <v>31</v>
      </c>
      <c r="AX144" s="12" t="s">
        <v>75</v>
      </c>
      <c r="AY144" s="121" t="s">
        <v>124</v>
      </c>
    </row>
    <row r="145" spans="3:65" s="13" customFormat="1" ht="13.2">
      <c r="C145" s="148"/>
      <c r="D145" s="362"/>
      <c r="E145" s="414" t="s">
        <v>647</v>
      </c>
      <c r="F145" s="375" t="s">
        <v>648</v>
      </c>
      <c r="G145" s="399" t="s">
        <v>129</v>
      </c>
      <c r="H145" s="415">
        <v>50</v>
      </c>
      <c r="I145" s="403"/>
      <c r="J145" s="404">
        <f t="shared" si="2"/>
        <v>0</v>
      </c>
      <c r="K145" s="360"/>
      <c r="L145" s="360"/>
      <c r="M145" s="152"/>
      <c r="T145" s="125"/>
      <c r="AT145" s="124" t="s">
        <v>128</v>
      </c>
      <c r="AU145" s="124" t="s">
        <v>81</v>
      </c>
      <c r="AV145" s="13" t="s">
        <v>81</v>
      </c>
      <c r="AW145" s="13" t="s">
        <v>31</v>
      </c>
      <c r="AX145" s="13" t="s">
        <v>19</v>
      </c>
      <c r="AY145" s="124" t="s">
        <v>124</v>
      </c>
    </row>
    <row r="146" spans="3:65" s="1" customFormat="1" ht="26.55" customHeight="1">
      <c r="C146" s="151"/>
      <c r="D146" s="362"/>
      <c r="E146" s="414" t="s">
        <v>649</v>
      </c>
      <c r="F146" s="416" t="s">
        <v>650</v>
      </c>
      <c r="G146" s="399" t="s">
        <v>129</v>
      </c>
      <c r="H146" s="415">
        <v>50</v>
      </c>
      <c r="I146" s="403"/>
      <c r="J146" s="404">
        <f t="shared" si="2"/>
        <v>0</v>
      </c>
      <c r="K146" s="360"/>
      <c r="L146" s="360"/>
      <c r="M146" s="150" t="s">
        <v>1</v>
      </c>
      <c r="N146" s="115" t="s">
        <v>40</v>
      </c>
      <c r="P146" s="116">
        <f>O146*H146</f>
        <v>0</v>
      </c>
      <c r="Q146" s="116">
        <v>1.875E-4</v>
      </c>
      <c r="R146" s="116">
        <f>Q146*H146</f>
        <v>9.3749999999999997E-3</v>
      </c>
      <c r="S146" s="116">
        <v>0</v>
      </c>
      <c r="T146" s="117">
        <f>S146*H146</f>
        <v>0</v>
      </c>
      <c r="AR146" s="118" t="s">
        <v>85</v>
      </c>
      <c r="AT146" s="118" t="s">
        <v>125</v>
      </c>
      <c r="AU146" s="118" t="s">
        <v>81</v>
      </c>
      <c r="AY146" s="16" t="s">
        <v>124</v>
      </c>
      <c r="BE146" s="119">
        <f>IF(N146="základní",J146,0)</f>
        <v>0</v>
      </c>
      <c r="BF146" s="119">
        <f>IF(N146="snížená",J146,0)</f>
        <v>0</v>
      </c>
      <c r="BG146" s="119">
        <f>IF(N146="zákl. přenesená",J146,0)</f>
        <v>0</v>
      </c>
      <c r="BH146" s="119">
        <f>IF(N146="sníž. přenesená",J146,0)</f>
        <v>0</v>
      </c>
      <c r="BI146" s="119">
        <f>IF(N146="nulová",J146,0)</f>
        <v>0</v>
      </c>
      <c r="BJ146" s="16" t="s">
        <v>19</v>
      </c>
      <c r="BK146" s="119">
        <f>ROUND(I146*H146,2)</f>
        <v>0</v>
      </c>
      <c r="BL146" s="16" t="s">
        <v>85</v>
      </c>
      <c r="BM146" s="118" t="s">
        <v>178</v>
      </c>
    </row>
    <row r="147" spans="3:65" s="12" customFormat="1" ht="13.2">
      <c r="C147" s="151"/>
      <c r="D147" s="362"/>
      <c r="E147" s="414" t="s">
        <v>651</v>
      </c>
      <c r="F147" s="416" t="s">
        <v>652</v>
      </c>
      <c r="G147" s="399" t="s">
        <v>129</v>
      </c>
      <c r="H147" s="415">
        <v>50</v>
      </c>
      <c r="I147" s="403"/>
      <c r="J147" s="404">
        <f t="shared" si="2"/>
        <v>0</v>
      </c>
      <c r="K147" s="360"/>
      <c r="L147" s="360"/>
      <c r="M147" s="155"/>
      <c r="T147" s="122"/>
      <c r="AT147" s="121" t="s">
        <v>128</v>
      </c>
      <c r="AU147" s="121" t="s">
        <v>81</v>
      </c>
      <c r="AV147" s="12" t="s">
        <v>19</v>
      </c>
      <c r="AW147" s="12" t="s">
        <v>31</v>
      </c>
      <c r="AX147" s="12" t="s">
        <v>75</v>
      </c>
      <c r="AY147" s="121" t="s">
        <v>124</v>
      </c>
    </row>
    <row r="148" spans="3:65" s="13" customFormat="1" ht="13.2">
      <c r="C148" s="151"/>
      <c r="D148" s="362"/>
      <c r="E148" s="414" t="s">
        <v>653</v>
      </c>
      <c r="F148" s="416" t="s">
        <v>654</v>
      </c>
      <c r="G148" s="399" t="s">
        <v>129</v>
      </c>
      <c r="H148" s="415">
        <v>50</v>
      </c>
      <c r="I148" s="403"/>
      <c r="J148" s="404">
        <f t="shared" si="2"/>
        <v>0</v>
      </c>
      <c r="K148" s="360"/>
      <c r="L148" s="360"/>
      <c r="M148" s="152"/>
      <c r="T148" s="125"/>
      <c r="AT148" s="124" t="s">
        <v>128</v>
      </c>
      <c r="AU148" s="124" t="s">
        <v>81</v>
      </c>
      <c r="AV148" s="13" t="s">
        <v>81</v>
      </c>
      <c r="AW148" s="13" t="s">
        <v>31</v>
      </c>
      <c r="AX148" s="13" t="s">
        <v>75</v>
      </c>
      <c r="AY148" s="124" t="s">
        <v>124</v>
      </c>
    </row>
    <row r="149" spans="3:65" s="12" customFormat="1" ht="13.2">
      <c r="C149" s="151"/>
      <c r="D149" s="361"/>
      <c r="E149" s="414" t="s">
        <v>655</v>
      </c>
      <c r="F149" s="375" t="s">
        <v>656</v>
      </c>
      <c r="G149" s="376" t="s">
        <v>129</v>
      </c>
      <c r="H149" s="415">
        <v>50</v>
      </c>
      <c r="I149" s="403"/>
      <c r="J149" s="404">
        <f t="shared" si="2"/>
        <v>0</v>
      </c>
      <c r="K149" s="358"/>
      <c r="L149" s="360"/>
      <c r="M149" s="155"/>
      <c r="T149" s="122"/>
      <c r="AT149" s="121" t="s">
        <v>128</v>
      </c>
      <c r="AU149" s="121" t="s">
        <v>81</v>
      </c>
      <c r="AV149" s="12" t="s">
        <v>19</v>
      </c>
      <c r="AW149" s="12" t="s">
        <v>31</v>
      </c>
      <c r="AX149" s="12" t="s">
        <v>75</v>
      </c>
      <c r="AY149" s="121" t="s">
        <v>124</v>
      </c>
    </row>
    <row r="150" spans="3:65" s="13" customFormat="1" ht="13.2">
      <c r="C150" s="153"/>
      <c r="D150" s="362"/>
      <c r="E150" s="414" t="s">
        <v>657</v>
      </c>
      <c r="F150" s="375" t="s">
        <v>658</v>
      </c>
      <c r="G150" s="376" t="s">
        <v>164</v>
      </c>
      <c r="H150" s="415">
        <v>1</v>
      </c>
      <c r="I150" s="403"/>
      <c r="J150" s="404">
        <f t="shared" si="2"/>
        <v>0</v>
      </c>
      <c r="K150" s="360"/>
      <c r="L150" s="360"/>
      <c r="M150" s="152"/>
      <c r="T150" s="125"/>
      <c r="AT150" s="124" t="s">
        <v>128</v>
      </c>
      <c r="AU150" s="124" t="s">
        <v>81</v>
      </c>
      <c r="AV150" s="13" t="s">
        <v>81</v>
      </c>
      <c r="AW150" s="13" t="s">
        <v>31</v>
      </c>
      <c r="AX150" s="13" t="s">
        <v>75</v>
      </c>
      <c r="AY150" s="124" t="s">
        <v>124</v>
      </c>
    </row>
    <row r="151" spans="3:65" s="14" customFormat="1" ht="26.4">
      <c r="C151" s="156"/>
      <c r="D151" s="362"/>
      <c r="E151" s="414" t="s">
        <v>659</v>
      </c>
      <c r="F151" s="375" t="s">
        <v>660</v>
      </c>
      <c r="G151" s="376" t="s">
        <v>164</v>
      </c>
      <c r="H151" s="415">
        <v>1</v>
      </c>
      <c r="I151" s="412"/>
      <c r="J151" s="413">
        <f t="shared" si="2"/>
        <v>0</v>
      </c>
      <c r="K151" s="360"/>
      <c r="L151" s="359"/>
      <c r="M151" s="154"/>
      <c r="T151" s="128"/>
      <c r="AT151" s="127" t="s">
        <v>128</v>
      </c>
      <c r="AU151" s="127" t="s">
        <v>81</v>
      </c>
      <c r="AV151" s="14" t="s">
        <v>85</v>
      </c>
      <c r="AW151" s="14" t="s">
        <v>31</v>
      </c>
      <c r="AX151" s="14" t="s">
        <v>19</v>
      </c>
      <c r="AY151" s="127" t="s">
        <v>124</v>
      </c>
    </row>
    <row r="152" spans="3:65" s="1" customFormat="1" ht="13.2">
      <c r="C152" s="148"/>
      <c r="D152" s="363"/>
      <c r="E152" s="369">
        <v>5</v>
      </c>
      <c r="F152" s="370" t="s">
        <v>251</v>
      </c>
      <c r="G152" s="371"/>
      <c r="H152" s="392"/>
      <c r="I152" s="372"/>
      <c r="J152" s="373"/>
      <c r="K152" s="360"/>
      <c r="L152" s="359"/>
      <c r="M152" s="150" t="s">
        <v>1</v>
      </c>
      <c r="N152" s="115" t="s">
        <v>40</v>
      </c>
      <c r="P152" s="116">
        <f>O152*H152</f>
        <v>0</v>
      </c>
      <c r="Q152" s="116">
        <v>0.134154</v>
      </c>
      <c r="R152" s="116">
        <f>Q152*H152</f>
        <v>0</v>
      </c>
      <c r="S152" s="116">
        <v>0</v>
      </c>
      <c r="T152" s="117">
        <f>S152*H152</f>
        <v>0</v>
      </c>
      <c r="AR152" s="118" t="s">
        <v>85</v>
      </c>
      <c r="AT152" s="118" t="s">
        <v>125</v>
      </c>
      <c r="AU152" s="118" t="s">
        <v>81</v>
      </c>
      <c r="AY152" s="16" t="s">
        <v>124</v>
      </c>
      <c r="BE152" s="119">
        <f>IF(N152="základní",J152,0)</f>
        <v>0</v>
      </c>
      <c r="BF152" s="119">
        <f>IF(N152="snížená",J152,0)</f>
        <v>0</v>
      </c>
      <c r="BG152" s="119">
        <f>IF(N152="zákl. přenesená",J152,0)</f>
        <v>0</v>
      </c>
      <c r="BH152" s="119">
        <f>IF(N152="sníž. přenesená",J152,0)</f>
        <v>0</v>
      </c>
      <c r="BI152" s="119">
        <f>IF(N152="nulová",J152,0)</f>
        <v>0</v>
      </c>
      <c r="BJ152" s="16" t="s">
        <v>19</v>
      </c>
      <c r="BK152" s="119">
        <f>ROUND(I152*H152,2)</f>
        <v>0</v>
      </c>
      <c r="BL152" s="16" t="s">
        <v>85</v>
      </c>
      <c r="BM152" s="118" t="s">
        <v>179</v>
      </c>
    </row>
    <row r="153" spans="3:65" s="13" customFormat="1" ht="13.2">
      <c r="C153" s="157"/>
      <c r="D153" s="362"/>
      <c r="E153" s="414" t="s">
        <v>661</v>
      </c>
      <c r="F153" s="405" t="s">
        <v>662</v>
      </c>
      <c r="G153" s="376" t="s">
        <v>129</v>
      </c>
      <c r="H153" s="377">
        <v>50</v>
      </c>
      <c r="I153" s="403"/>
      <c r="J153" s="404">
        <f t="shared" ref="J153:J154" si="3">I153*H153</f>
        <v>0</v>
      </c>
      <c r="K153" s="360"/>
      <c r="L153" s="359"/>
      <c r="M153" s="152"/>
      <c r="T153" s="125"/>
      <c r="AT153" s="124" t="s">
        <v>128</v>
      </c>
      <c r="AU153" s="124" t="s">
        <v>81</v>
      </c>
      <c r="AV153" s="13" t="s">
        <v>81</v>
      </c>
      <c r="AW153" s="13" t="s">
        <v>31</v>
      </c>
      <c r="AX153" s="13" t="s">
        <v>19</v>
      </c>
      <c r="AY153" s="124" t="s">
        <v>124</v>
      </c>
    </row>
    <row r="154" spans="3:65" s="1" customFormat="1" ht="13.2">
      <c r="C154" s="151"/>
      <c r="D154" s="362"/>
      <c r="E154" s="414" t="s">
        <v>663</v>
      </c>
      <c r="F154" s="405" t="s">
        <v>664</v>
      </c>
      <c r="G154" s="417" t="s">
        <v>164</v>
      </c>
      <c r="H154" s="377">
        <v>1</v>
      </c>
      <c r="I154" s="412"/>
      <c r="J154" s="413">
        <f t="shared" si="3"/>
        <v>0</v>
      </c>
      <c r="K154" s="360"/>
      <c r="L154" s="359"/>
      <c r="M154" s="150" t="s">
        <v>1</v>
      </c>
      <c r="N154" s="115" t="s">
        <v>40</v>
      </c>
      <c r="P154" s="116">
        <f>O154*H154</f>
        <v>0</v>
      </c>
      <c r="Q154" s="116">
        <v>1.3760000000000001E-4</v>
      </c>
      <c r="R154" s="116">
        <f>Q154*H154</f>
        <v>1.3760000000000001E-4</v>
      </c>
      <c r="S154" s="116">
        <v>0</v>
      </c>
      <c r="T154" s="117">
        <f>S154*H154</f>
        <v>0</v>
      </c>
      <c r="AR154" s="118" t="s">
        <v>85</v>
      </c>
      <c r="AT154" s="118" t="s">
        <v>125</v>
      </c>
      <c r="AU154" s="118" t="s">
        <v>81</v>
      </c>
      <c r="AY154" s="16" t="s">
        <v>124</v>
      </c>
      <c r="BE154" s="119">
        <f>IF(N154="základní",J154,0)</f>
        <v>0</v>
      </c>
      <c r="BF154" s="119">
        <f>IF(N154="snížená",J154,0)</f>
        <v>0</v>
      </c>
      <c r="BG154" s="119">
        <f>IF(N154="zákl. přenesená",J154,0)</f>
        <v>0</v>
      </c>
      <c r="BH154" s="119">
        <f>IF(N154="sníž. přenesená",J154,0)</f>
        <v>0</v>
      </c>
      <c r="BI154" s="119">
        <f>IF(N154="nulová",J154,0)</f>
        <v>0</v>
      </c>
      <c r="BJ154" s="16" t="s">
        <v>19</v>
      </c>
      <c r="BK154" s="119">
        <f>ROUND(I154*H154,2)</f>
        <v>0</v>
      </c>
      <c r="BL154" s="16" t="s">
        <v>85</v>
      </c>
      <c r="BM154" s="118" t="s">
        <v>180</v>
      </c>
    </row>
    <row r="155" spans="3:65" s="12" customFormat="1" ht="13.2">
      <c r="C155" s="151"/>
      <c r="D155" s="362"/>
      <c r="E155" s="369">
        <v>6</v>
      </c>
      <c r="F155" s="370" t="s">
        <v>665</v>
      </c>
      <c r="G155" s="371"/>
      <c r="H155" s="418"/>
      <c r="I155" s="372"/>
      <c r="J155" s="373"/>
      <c r="K155" s="360"/>
      <c r="L155" s="358"/>
      <c r="M155" s="155"/>
      <c r="T155" s="122"/>
      <c r="AT155" s="121" t="s">
        <v>128</v>
      </c>
      <c r="AU155" s="121" t="s">
        <v>81</v>
      </c>
      <c r="AV155" s="12" t="s">
        <v>19</v>
      </c>
      <c r="AW155" s="12" t="s">
        <v>31</v>
      </c>
      <c r="AX155" s="12" t="s">
        <v>75</v>
      </c>
      <c r="AY155" s="121" t="s">
        <v>124</v>
      </c>
    </row>
    <row r="156" spans="3:65" s="13" customFormat="1" ht="13.2">
      <c r="C156" s="153"/>
      <c r="D156" s="362"/>
      <c r="E156" s="397" t="s">
        <v>666</v>
      </c>
      <c r="F156" s="419" t="s">
        <v>667</v>
      </c>
      <c r="G156" s="376" t="s">
        <v>198</v>
      </c>
      <c r="H156" s="377">
        <v>1</v>
      </c>
      <c r="I156" s="403"/>
      <c r="J156" s="404">
        <f t="shared" ref="J156:J157" si="4">I156*H156</f>
        <v>0</v>
      </c>
      <c r="K156" s="360"/>
      <c r="L156" s="359"/>
      <c r="M156" s="152"/>
      <c r="T156" s="125"/>
      <c r="AT156" s="124" t="s">
        <v>128</v>
      </c>
      <c r="AU156" s="124" t="s">
        <v>81</v>
      </c>
      <c r="AV156" s="13" t="s">
        <v>81</v>
      </c>
      <c r="AW156" s="13" t="s">
        <v>31</v>
      </c>
      <c r="AX156" s="13" t="s">
        <v>19</v>
      </c>
      <c r="AY156" s="124" t="s">
        <v>124</v>
      </c>
    </row>
    <row r="157" spans="3:65" s="11" customFormat="1" ht="13.2">
      <c r="C157" s="148"/>
      <c r="D157" s="362"/>
      <c r="E157" s="397" t="s">
        <v>668</v>
      </c>
      <c r="F157" s="419" t="s">
        <v>669</v>
      </c>
      <c r="G157" s="376" t="s">
        <v>164</v>
      </c>
      <c r="H157" s="377">
        <v>1</v>
      </c>
      <c r="I157" s="420"/>
      <c r="J157" s="421">
        <f t="shared" si="4"/>
        <v>0</v>
      </c>
      <c r="K157" s="359"/>
      <c r="L157" s="359"/>
      <c r="M157" s="158"/>
      <c r="P157" s="110">
        <f>SUM(P158:P163)</f>
        <v>0</v>
      </c>
      <c r="R157" s="110">
        <f>SUM(R158:R163)</f>
        <v>0</v>
      </c>
      <c r="T157" s="111">
        <f>SUM(T158:T163)</f>
        <v>0</v>
      </c>
      <c r="AR157" s="109" t="s">
        <v>19</v>
      </c>
      <c r="AT157" s="112" t="s">
        <v>74</v>
      </c>
      <c r="AU157" s="112" t="s">
        <v>19</v>
      </c>
      <c r="AY157" s="109" t="s">
        <v>124</v>
      </c>
      <c r="BK157" s="113">
        <f>SUM(BK158:BK163)</f>
        <v>0</v>
      </c>
    </row>
    <row r="158" spans="3:65" s="1" customFormat="1" ht="13.2">
      <c r="C158" s="157"/>
      <c r="D158" s="362"/>
      <c r="E158" s="369">
        <v>7</v>
      </c>
      <c r="F158" s="370" t="s">
        <v>253</v>
      </c>
      <c r="G158" s="371"/>
      <c r="H158" s="392"/>
      <c r="I158" s="372"/>
      <c r="J158" s="373"/>
      <c r="K158" s="359"/>
      <c r="L158" s="359"/>
      <c r="M158" s="150" t="s">
        <v>1</v>
      </c>
      <c r="N158" s="115" t="s">
        <v>40</v>
      </c>
      <c r="P158" s="116">
        <f>O158*H158</f>
        <v>0</v>
      </c>
      <c r="Q158" s="116">
        <v>0</v>
      </c>
      <c r="R158" s="116">
        <f>Q158*H158</f>
        <v>0</v>
      </c>
      <c r="S158" s="116">
        <v>0</v>
      </c>
      <c r="T158" s="117">
        <f>S158*H158</f>
        <v>0</v>
      </c>
      <c r="AR158" s="118" t="s">
        <v>85</v>
      </c>
      <c r="AT158" s="118" t="s">
        <v>125</v>
      </c>
      <c r="AU158" s="118" t="s">
        <v>81</v>
      </c>
      <c r="AY158" s="16" t="s">
        <v>124</v>
      </c>
      <c r="BE158" s="119">
        <f>IF(N158="základní",J158,0)</f>
        <v>0</v>
      </c>
      <c r="BF158" s="119">
        <f>IF(N158="snížená",J158,0)</f>
        <v>0</v>
      </c>
      <c r="BG158" s="119">
        <f>IF(N158="zákl. přenesená",J158,0)</f>
        <v>0</v>
      </c>
      <c r="BH158" s="119">
        <f>IF(N158="sníž. přenesená",J158,0)</f>
        <v>0</v>
      </c>
      <c r="BI158" s="119">
        <f>IF(N158="nulová",J158,0)</f>
        <v>0</v>
      </c>
      <c r="BJ158" s="16" t="s">
        <v>19</v>
      </c>
      <c r="BK158" s="119">
        <f>ROUND(I158*H158,2)</f>
        <v>0</v>
      </c>
      <c r="BL158" s="16" t="s">
        <v>85</v>
      </c>
      <c r="BM158" s="118" t="s">
        <v>181</v>
      </c>
    </row>
    <row r="159" spans="3:65" s="12" customFormat="1" ht="13.2">
      <c r="C159" s="151"/>
      <c r="D159" s="362"/>
      <c r="E159" s="393" t="s">
        <v>670</v>
      </c>
      <c r="F159" s="422" t="s">
        <v>671</v>
      </c>
      <c r="G159" s="423" t="s">
        <v>164</v>
      </c>
      <c r="H159" s="424">
        <v>1</v>
      </c>
      <c r="I159" s="425"/>
      <c r="J159" s="426">
        <f>I159*H159</f>
        <v>0</v>
      </c>
      <c r="K159" s="359"/>
      <c r="L159" s="359"/>
      <c r="M159" s="155"/>
      <c r="T159" s="122"/>
      <c r="AT159" s="121" t="s">
        <v>128</v>
      </c>
      <c r="AU159" s="121" t="s">
        <v>81</v>
      </c>
      <c r="AV159" s="12" t="s">
        <v>19</v>
      </c>
      <c r="AW159" s="12" t="s">
        <v>31</v>
      </c>
      <c r="AX159" s="12" t="s">
        <v>75</v>
      </c>
      <c r="AY159" s="121" t="s">
        <v>124</v>
      </c>
    </row>
    <row r="160" spans="3:65" s="12" customFormat="1" ht="13.2">
      <c r="C160" s="151"/>
      <c r="D160" s="362"/>
      <c r="E160" s="414" t="s">
        <v>672</v>
      </c>
      <c r="F160" s="405" t="s">
        <v>673</v>
      </c>
      <c r="G160" s="376" t="s">
        <v>164</v>
      </c>
      <c r="H160" s="415">
        <v>1</v>
      </c>
      <c r="I160" s="427"/>
      <c r="J160" s="428">
        <f t="shared" ref="J160:J162" si="5">I160*H160</f>
        <v>0</v>
      </c>
      <c r="K160" s="359"/>
      <c r="L160" s="359"/>
      <c r="M160" s="155"/>
      <c r="T160" s="122"/>
      <c r="AT160" s="121" t="s">
        <v>128</v>
      </c>
      <c r="AU160" s="121" t="s">
        <v>81</v>
      </c>
      <c r="AV160" s="12" t="s">
        <v>19</v>
      </c>
      <c r="AW160" s="12" t="s">
        <v>31</v>
      </c>
      <c r="AX160" s="12" t="s">
        <v>75</v>
      </c>
      <c r="AY160" s="121" t="s">
        <v>124</v>
      </c>
    </row>
    <row r="161" spans="3:51" s="12" customFormat="1" ht="13.2">
      <c r="C161" s="153"/>
      <c r="D161" s="361"/>
      <c r="E161" s="414" t="s">
        <v>674</v>
      </c>
      <c r="F161" s="405" t="s">
        <v>675</v>
      </c>
      <c r="G161" s="376" t="s">
        <v>164</v>
      </c>
      <c r="H161" s="415">
        <v>1</v>
      </c>
      <c r="I161" s="427"/>
      <c r="J161" s="428">
        <f t="shared" si="5"/>
        <v>0</v>
      </c>
      <c r="K161" s="358"/>
      <c r="L161" s="359"/>
      <c r="M161" s="155"/>
      <c r="T161" s="122"/>
      <c r="AT161" s="121" t="s">
        <v>128</v>
      </c>
      <c r="AU161" s="121" t="s">
        <v>81</v>
      </c>
      <c r="AV161" s="12" t="s">
        <v>19</v>
      </c>
      <c r="AW161" s="12" t="s">
        <v>31</v>
      </c>
      <c r="AX161" s="12" t="s">
        <v>75</v>
      </c>
      <c r="AY161" s="121" t="s">
        <v>124</v>
      </c>
    </row>
    <row r="162" spans="3:51" s="13" customFormat="1" ht="13.2">
      <c r="C162" s="148"/>
      <c r="D162" s="362"/>
      <c r="E162" s="429" t="s">
        <v>676</v>
      </c>
      <c r="F162" s="430" t="s">
        <v>677</v>
      </c>
      <c r="G162" s="431" t="s">
        <v>164</v>
      </c>
      <c r="H162" s="432">
        <v>1</v>
      </c>
      <c r="I162" s="433"/>
      <c r="J162" s="434">
        <f t="shared" si="5"/>
        <v>0</v>
      </c>
      <c r="K162" s="359"/>
      <c r="L162" s="358"/>
      <c r="M162" s="152"/>
      <c r="T162" s="125"/>
      <c r="AT162" s="124" t="s">
        <v>128</v>
      </c>
      <c r="AU162" s="124" t="s">
        <v>81</v>
      </c>
      <c r="AV162" s="13" t="s">
        <v>81</v>
      </c>
      <c r="AW162" s="13" t="s">
        <v>31</v>
      </c>
      <c r="AX162" s="13" t="s">
        <v>75</v>
      </c>
      <c r="AY162" s="124" t="s">
        <v>124</v>
      </c>
    </row>
    <row r="163" spans="3:51" s="14" customFormat="1" ht="13.2">
      <c r="C163" s="157"/>
      <c r="D163" s="362"/>
      <c r="E163" s="435"/>
      <c r="F163" s="436" t="s">
        <v>678</v>
      </c>
      <c r="G163" s="437"/>
      <c r="H163" s="438"/>
      <c r="I163" s="439"/>
      <c r="J163" s="440">
        <f>SUM(J123:J162)</f>
        <v>0</v>
      </c>
      <c r="K163" s="359"/>
      <c r="L163" s="359"/>
      <c r="M163" s="154"/>
      <c r="T163" s="128"/>
      <c r="AT163" s="127" t="s">
        <v>128</v>
      </c>
      <c r="AU163" s="127" t="s">
        <v>81</v>
      </c>
      <c r="AV163" s="14" t="s">
        <v>85</v>
      </c>
      <c r="AW163" s="14" t="s">
        <v>31</v>
      </c>
      <c r="AX163" s="14" t="s">
        <v>19</v>
      </c>
      <c r="AY163" s="127" t="s">
        <v>124</v>
      </c>
    </row>
  </sheetData>
  <mergeCells count="14">
    <mergeCell ref="E119:E120"/>
    <mergeCell ref="F119:F120"/>
    <mergeCell ref="G119:G120"/>
    <mergeCell ref="H119:H120"/>
    <mergeCell ref="I119:J119"/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70866141732283472" right="0.70866141732283472" top="0.78740157480314965" bottom="0.78740157480314965" header="0.31496062992125984" footer="0.31496062992125984"/>
  <pageSetup scale="82" orientation="portrait" r:id="rId1"/>
  <rowBreaks count="2" manualBreakCount="2">
    <brk id="77" min="1" max="9" man="1"/>
    <brk id="102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8</vt:i4>
      </vt:variant>
    </vt:vector>
  </HeadingPairs>
  <TitlesOfParts>
    <vt:vector size="14" baseType="lpstr">
      <vt:lpstr>Rekapitulace stavby</vt:lpstr>
      <vt:lpstr>SO001-ASŘ</vt:lpstr>
      <vt:lpstr>SO001.1-ZTI</vt:lpstr>
      <vt:lpstr>SO001.2 ÚT</vt:lpstr>
      <vt:lpstr>SO001.3-VZT</vt:lpstr>
      <vt:lpstr>SO001.4-EI</vt:lpstr>
      <vt:lpstr>'Rekapitulace stavby'!Názvy_tisku</vt:lpstr>
      <vt:lpstr>'SO001-ASŘ'!Názvy_tisku</vt:lpstr>
      <vt:lpstr>'Rekapitulace stavby'!Oblast_tisku</vt:lpstr>
      <vt:lpstr>'SO001.1-ZTI'!Oblast_tisku</vt:lpstr>
      <vt:lpstr>'SO001.2 ÚT'!Oblast_tisku</vt:lpstr>
      <vt:lpstr>'SO001.3-VZT'!Oblast_tisku</vt:lpstr>
      <vt:lpstr>'SO001.4-EI'!Oblast_tisku</vt:lpstr>
      <vt:lpstr>'SO001-ASŘ'!Oblast_tisku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DESKTOP-M9DBVT6\PC</dc:creator>
  <cp:lastModifiedBy>Sosna, Libor</cp:lastModifiedBy>
  <cp:lastPrinted>2024-01-19T16:49:28Z</cp:lastPrinted>
  <dcterms:created xsi:type="dcterms:W3CDTF">2022-06-02T10:29:42Z</dcterms:created>
  <dcterms:modified xsi:type="dcterms:W3CDTF">2024-01-26T14:02:53Z</dcterms:modified>
</cp:coreProperties>
</file>