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218 - odpady/"/>
    </mc:Choice>
  </mc:AlternateContent>
  <xr:revisionPtr revIDLastSave="248" documentId="13_ncr:1_{F858EE41-0CD2-4068-89C7-FF7B227334E4}" xr6:coauthVersionLast="47" xr6:coauthVersionMax="47" xr10:uidLastSave="{FBAF2543-A609-4B1C-ACAD-1FBC63C48DB0}"/>
  <bookViews>
    <workbookView xWindow="-120" yWindow="-120" windowWidth="29040" windowHeight="15840" tabRatio="865" xr2:uid="{00000000-000D-0000-FFFF-FFFF00000000}"/>
  </bookViews>
  <sheets>
    <sheet name="Souhrn cen z oceněných tabulek" sheetId="1" r:id="rId1"/>
    <sheet name="Tabulka č.1 - SKO" sheetId="3" r:id="rId2"/>
    <sheet name="Tabulka č.2 - Separované odpady" sheetId="4" r:id="rId3"/>
    <sheet name="Tabulka č.3 - Gastroodpady" sheetId="5" r:id="rId4"/>
    <sheet name="Tabulka č.4 - Nebezpečné a osta" sheetId="6" r:id="rId5"/>
    <sheet name="Tabulka č.5 - VOK" sheetId="7" r:id="rId6"/>
    <sheet name="Tabulka č.6 - LAPOL" sheetId="8" r:id="rId7"/>
    <sheet name="Tabulka č.7 - ESG reporting" sheetId="9" r:id="rId8"/>
    <sheet name="Příloha k vyznačení závazku " sheetId="2" r:id="rId9"/>
  </sheets>
  <definedNames>
    <definedName name="_xlnm.Print_Area" localSheetId="8">'Příloha k vyznačení závazku '!$A$1:$Q$27</definedName>
    <definedName name="_xlnm.Print_Area" localSheetId="0">'Souhrn cen z oceněných tabulek'!$A$1:$B$15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A1" i="2"/>
  <c r="A1" i="9"/>
  <c r="A1" i="8"/>
  <c r="A1" i="7"/>
  <c r="A1" i="6"/>
  <c r="A1" i="5"/>
  <c r="A1" i="4"/>
  <c r="A1" i="3"/>
  <c r="G15" i="4" l="1"/>
  <c r="G14" i="4"/>
  <c r="G13" i="4"/>
  <c r="G5" i="9"/>
  <c r="G6" i="9" s="1"/>
  <c r="G8" i="8"/>
  <c r="G7" i="8"/>
  <c r="G6" i="8"/>
  <c r="G5" i="8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D7" i="5"/>
  <c r="D8" i="5"/>
  <c r="G8" i="5"/>
  <c r="G7" i="5"/>
  <c r="D6" i="5"/>
  <c r="G6" i="5" s="1"/>
  <c r="D5" i="5"/>
  <c r="G5" i="5" s="1"/>
  <c r="G9" i="5" s="1"/>
  <c r="B9" i="1" s="1"/>
  <c r="D13" i="4"/>
  <c r="D14" i="4"/>
  <c r="D1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D8" i="3"/>
  <c r="G8" i="3"/>
  <c r="D7" i="3"/>
  <c r="G7" i="3" s="1"/>
  <c r="D6" i="3"/>
  <c r="G6" i="3" s="1"/>
  <c r="D5" i="3"/>
  <c r="G5" i="3" s="1"/>
  <c r="G16" i="4" l="1"/>
  <c r="B8" i="1" s="1"/>
  <c r="G9" i="3"/>
  <c r="B7" i="1" s="1"/>
  <c r="G18" i="7"/>
  <c r="B11" i="1" s="1"/>
  <c r="G9" i="8"/>
  <c r="B12" i="1" s="1"/>
  <c r="G27" i="6"/>
  <c r="B10" i="1" s="1"/>
  <c r="B14" i="1" l="1"/>
</calcChain>
</file>

<file path=xl/sharedStrings.xml><?xml version="1.0" encoding="utf-8"?>
<sst xmlns="http://schemas.openxmlformats.org/spreadsheetml/2006/main" count="297" uniqueCount="165">
  <si>
    <t>Položka</t>
  </si>
  <si>
    <t>Počet nádob</t>
  </si>
  <si>
    <t>Jednotka</t>
  </si>
  <si>
    <t>Cena za jednotku bez DPH v Kč</t>
  </si>
  <si>
    <t>Cena za položku a rok bez DPH v Kč</t>
  </si>
  <si>
    <t>Celkem</t>
  </si>
  <si>
    <t xml:space="preserve">Tab. č. 2: Svoz a manipulace tříděného komunálního odpadu podskupin 20 01 a 20 02 </t>
  </si>
  <si>
    <t>využití/odstranění 1 tuny odpadu</t>
  </si>
  <si>
    <t>20 01 39 Plasty</t>
  </si>
  <si>
    <t xml:space="preserve">Tab. č. 1: Svoz a manipulace směsného komunálního odpadu 20 03 01 </t>
  </si>
  <si>
    <t>1100 l - periodický svoz, frekvence svozu 2x týdně - objekt BCV</t>
  </si>
  <si>
    <t>1100 l - periodický svoz, frekvence svozu 1x týdně - objekt BCV</t>
  </si>
  <si>
    <t>200101 Papír a lepenka - 1100 l - periodický svoz, frekvence svozu 2x týdně - objekt BCV</t>
  </si>
  <si>
    <t>200101 Papír a lepenka - 1100 l - periodický svoz, frekvence svozu 1x 14 dní - objekt BCV</t>
  </si>
  <si>
    <t>200101 Papír a lepenka - 1100 l - periodický svoz, frekvence svozu 1x týdně, období 1.1. - 31.3. - objekt HI</t>
  </si>
  <si>
    <t>200101 Papír a lepenka - 1100 l - periodický svoz, frekvence svozu 2x týdně, období 1.4. - 31.12. - objekt HI</t>
  </si>
  <si>
    <t>200139 Plasty - 1100 l - periodický svoz, frekvence svozu 2x týdně - objekt BCV</t>
  </si>
  <si>
    <t>200139 Plasty - 1100 l - periodický svoz, frekvence svozu 1x měsíčně - objekt BCV</t>
  </si>
  <si>
    <t>200139 Plasty - 1100 l - periodický svoz, frekvence svozu 1x týdně - objekt HI</t>
  </si>
  <si>
    <t>200102 Sklo - 1100l - periodický svoz, frekvence svozu 1x měsíčně - objekt HI</t>
  </si>
  <si>
    <t>obsluha 1 ks nádoby (přiblížení nádoby k výsypu, výsyp nádoby, vrácení nadoby na místo,pravidelná údržba a mytí nádoby frekvence 2x ročně, pronájem nádoby), včetně poplatku za využití/odstranění  odpadu</t>
  </si>
  <si>
    <t>O</t>
  </si>
  <si>
    <t>N</t>
  </si>
  <si>
    <t>20 03 01 Směsný komunální odpad - odstranění na skládce vč. zákonného poplatku za uložení odpadu na skládku</t>
  </si>
  <si>
    <t xml:space="preserve">20 03 07 Objemný odpad - odstranění na skládce vč. zákonného poplatku za uložení odpadu na skládku </t>
  </si>
  <si>
    <t>20 03 01 Směsný komunální odpad - odstranění spalovna - energetické využití - preferovaná varianta</t>
  </si>
  <si>
    <t>20 03 07 Objemný odpad - odstranění spalovna - energetické využití - preferovaná varianta</t>
  </si>
  <si>
    <t>20 02 01 Biologicky rozložitelný odpad (BRO)</t>
  </si>
  <si>
    <t>15 01 10 Obaly obsahující zbytky nebezpečných látek nebo obaly těmito látkami znečištěné</t>
  </si>
  <si>
    <t>15 02 02 Absorpční činidla, filtrační materiály (včetně olejových filtrů jinak blíže neurčených), čisticí tkaniny a ochranné oděvy znečištěné nebezpečnými látkami</t>
  </si>
  <si>
    <t>15 02 03 Absorpční činidla, filtrační materiály, čisticí tkaniny a ochranné oděvy neuvedené pod číslem 15 02 02</t>
  </si>
  <si>
    <t>13 02 08 Jiné motorové, převodové a mazací oleje</t>
  </si>
  <si>
    <r>
      <rPr>
        <sz val="10"/>
        <color rgb="FFFF0000"/>
        <rFont val="Arial"/>
        <family val="2"/>
        <charset val="238"/>
      </rPr>
      <t>17 04 05</t>
    </r>
    <r>
      <rPr>
        <sz val="10"/>
        <color theme="1"/>
        <rFont val="Arial"/>
        <family val="2"/>
        <charset val="238"/>
      </rPr>
      <t xml:space="preserve"> Dřevo</t>
    </r>
  </si>
  <si>
    <t>08 01 11 Odpadní barvy a laky obsahující organická rozpouštědla nebo jiné nebezpečné látky</t>
  </si>
  <si>
    <t>08 03 18 Odpadní tiskařský toner neuvedený pod číslem 08 03 17</t>
  </si>
  <si>
    <t>08 03 17 Odpadní tiskařský toner obsahující nebezpečné látky</t>
  </si>
  <si>
    <t>16 01 14 Nemrznoucí kapaliny</t>
  </si>
  <si>
    <t>obsluha 1 ks nádoby (přiblížení nádoby k výsypu, výsyp nádoby, vrácení nadoby na místo), včetně poplatku za využití/odstranění  odpadu</t>
  </si>
  <si>
    <t>120 l - plast (Gastro odpad) - objekt ZCG</t>
  </si>
  <si>
    <t>240 l - plast (Gasto odpad) - objekt HI</t>
  </si>
  <si>
    <t>1100 l - plast (Papírové obaly a lepenka) - objekty BCV + HI</t>
  </si>
  <si>
    <t>1100 l - plast (Sklo) - objekt HI</t>
  </si>
  <si>
    <t>1100 l - plast (Plastový obaly) - objekty BCV + HI</t>
  </si>
  <si>
    <t>1100 l - plast (SKO) - objekty BCV + HI</t>
  </si>
  <si>
    <t>Pronájem VOK - 9-11m3 - SKO - objekt ZCG</t>
  </si>
  <si>
    <t>Pronájem VOK - 9-11m3 - Objemný odpad - objekt ZCG</t>
  </si>
  <si>
    <t>Pronájem VOK - 9-11m3 - Sklo - objekt ZCG</t>
  </si>
  <si>
    <t>Pronájem VOK - 9-11m3 - Papír a lepenka - objekt BCV</t>
  </si>
  <si>
    <t>pronájem 1 ks VOK za měsíc (součástí pronájmu je i kontrola technického stavu VOK a jeho údržba)</t>
  </si>
  <si>
    <t>20 01 01 Papír a lepenka - výkup odpadu*</t>
  </si>
  <si>
    <t>20 01 02 Sklo - výkup odpadu*</t>
  </si>
  <si>
    <t>17 04 05 Železo a ocel - výkup odpadu*</t>
  </si>
  <si>
    <t>17 04 11 Kabely - výkup odpadu*</t>
  </si>
  <si>
    <t xml:space="preserve">Tab. č. 4: Náklady na využití/odstranění dotčených druhů odpadů </t>
  </si>
  <si>
    <t>240 l - vývoz na zavolání, výměnný způsob nádob plná za prázdnou - objekt HI</t>
  </si>
  <si>
    <t>120 l - vývoz na zavolání, výměnný způsob nádob plná za prázdnou - objekt ZCG</t>
  </si>
  <si>
    <t>52</t>
  </si>
  <si>
    <t xml:space="preserve">Tab. č. 3: Svoz a manipulace gastro odpadu 20 01 08 </t>
  </si>
  <si>
    <t>jízda</t>
  </si>
  <si>
    <t>Přistavení/odvoz/výměna VOK - 20 01 02 - objekt ZCG</t>
  </si>
  <si>
    <t>Přistavení/odvoz/výměna VOK - 17 04 05 - objekt KCP</t>
  </si>
  <si>
    <t>Přistavení/odvoz/výměna VOK - 17 02 01 - objekt KCP</t>
  </si>
  <si>
    <t>Přistavení/odvoz/výměna VOK - 20 03 01 - objekt ZCG</t>
  </si>
  <si>
    <t>Přistavení/odvoz/výměna VOK - 20 03 07 - objekt KCP</t>
  </si>
  <si>
    <t>Přistavení/odvoz/výměna VOK - 20 01 01 - objekt KCP</t>
  </si>
  <si>
    <t>Přistavení/odvoz/výměna VOK - 20 01 39 - objekt KCP</t>
  </si>
  <si>
    <t>Odvoz nebezpečných odpadů - objekt KCP</t>
  </si>
  <si>
    <t>Odvoz - zpětný odběr - objekt KCP</t>
  </si>
  <si>
    <t>Odvoz balíků papírů a lepenky - objekt KCP</t>
  </si>
  <si>
    <t xml:space="preserve">přistavení VOK na začátku služby, výměna VOK (plný za prázdný), doprava odpadu na koncové zařízení </t>
  </si>
  <si>
    <t>přistavení, nakládka a doprava odpadu na koncové zařízení</t>
  </si>
  <si>
    <t>Tab. č. 6: Čištění tukových lapolů vč. likvidace odpadu</t>
  </si>
  <si>
    <t>*Výkupní ceny odpadů (200101, 200102, 170405 a 170411) podléhají měsíční aktualizaci, a to vždy k 15. dni měsíci, na základě pohybu cen druhotných surovin na trhu.</t>
  </si>
  <si>
    <t>výkup 1 tuny odpadu, jednotokovu cenu uvést do sloupce (cena za jednotku bez DPH) jako zápornou hodnotu</t>
  </si>
  <si>
    <t xml:space="preserve">Přeprava </t>
  </si>
  <si>
    <t>Práce stroje</t>
  </si>
  <si>
    <t>motohodina</t>
  </si>
  <si>
    <t>hodina</t>
  </si>
  <si>
    <t>Obsluha stoje 1 pracovník</t>
  </si>
  <si>
    <t>Likvidace odpadu z tukového lapolu</t>
  </si>
  <si>
    <t>m3</t>
  </si>
  <si>
    <t>likvidace obsahu (odpadu) z tukového lapolu na koncovém zařízení</t>
  </si>
  <si>
    <t>čištění tukového lapolu</t>
  </si>
  <si>
    <t>nájez, odvoz obsahu (odpadu) z tukového lapolu na koncové zařízení</t>
  </si>
  <si>
    <t>čištění tukového lapolu, vykládka obsahu (odpadu) z tukového lapolu na koncovém zařízení</t>
  </si>
  <si>
    <t>Předpokládaný počet jednotek za rok</t>
  </si>
  <si>
    <t>Ks</t>
  </si>
  <si>
    <t>rok</t>
  </si>
  <si>
    <t>Rovno a více 95%</t>
  </si>
  <si>
    <t>80-94 %</t>
  </si>
  <si>
    <t>51-79 %</t>
  </si>
  <si>
    <t>Do 50 % včetně</t>
  </si>
  <si>
    <t>Rok</t>
  </si>
  <si>
    <t>Podíl recyklace nebo energetického nebo materiálového využití odpadu v daném roce</t>
  </si>
  <si>
    <t xml:space="preserve">Tab. č. 8: ESG &amp; CO₂ reporting </t>
  </si>
  <si>
    <t xml:space="preserve">Úroveň detailnosti poskytovaných dat v jednotlivých letech </t>
  </si>
  <si>
    <r>
      <rPr>
        <b/>
        <sz val="11"/>
        <color theme="1"/>
        <rFont val="Calibri"/>
        <family val="2"/>
        <charset val="238"/>
        <scheme val="minor"/>
      </rPr>
      <t xml:space="preserve">Detailní ESG reporting </t>
    </r>
    <r>
      <rPr>
        <sz val="11"/>
        <color theme="1"/>
        <rFont val="Calibri"/>
        <family val="2"/>
        <charset val="238"/>
        <scheme val="minor"/>
      </rPr>
      <t>– kompletní výpočet CO2 stopy u všech poskytovaných služeb</t>
    </r>
  </si>
  <si>
    <r>
      <rPr>
        <b/>
        <sz val="11"/>
        <color theme="1"/>
        <rFont val="Calibri"/>
        <family val="2"/>
        <charset val="238"/>
        <scheme val="minor"/>
      </rPr>
      <t>Standardní ESG reporting</t>
    </r>
    <r>
      <rPr>
        <sz val="11"/>
        <color theme="1"/>
        <rFont val="Calibri"/>
        <family val="2"/>
        <charset val="238"/>
        <scheme val="minor"/>
      </rPr>
      <t xml:space="preserve"> – poskytování základních informací pro následný výpočet CO2 stopy za strany KCP</t>
    </r>
  </si>
  <si>
    <r>
      <rPr>
        <b/>
        <sz val="11"/>
        <color theme="1"/>
        <rFont val="Calibri"/>
        <family val="2"/>
        <charset val="238"/>
        <scheme val="minor"/>
      </rPr>
      <t>Žádný ESG reporting</t>
    </r>
    <r>
      <rPr>
        <sz val="11"/>
        <color theme="1"/>
        <rFont val="Calibri"/>
        <family val="2"/>
        <charset val="238"/>
        <scheme val="minor"/>
      </rPr>
      <t xml:space="preserve"> – výpočet ani data nebudou poskytovány</t>
    </r>
  </si>
  <si>
    <t>Četnost reportingu</t>
  </si>
  <si>
    <t>Měsíční reporting</t>
  </si>
  <si>
    <t>Roční reporting</t>
  </si>
  <si>
    <t>Bez reportingu</t>
  </si>
  <si>
    <r>
      <t>Tab. č. 3: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Operativnost svozu</t>
    </r>
  </si>
  <si>
    <r>
      <t>Tab. č. 1: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Podíl recyklace nebo energetického nebo materiálového využití odpadu</t>
    </r>
  </si>
  <si>
    <t>Reakční doba pracovní dny (Po–Pá)</t>
  </si>
  <si>
    <t>Do 6 hodin</t>
  </si>
  <si>
    <t>Do 12 hodin</t>
  </si>
  <si>
    <t>Do 24 hodin</t>
  </si>
  <si>
    <t>Více než 24 hodin</t>
  </si>
  <si>
    <t>Reakční doba víkendy (So–Ne)</t>
  </si>
  <si>
    <r>
      <t xml:space="preserve">Svoz do 12 hodin            </t>
    </r>
    <r>
      <rPr>
        <sz val="11"/>
        <color theme="1"/>
        <rFont val="Calibri"/>
        <family val="2"/>
        <charset val="238"/>
        <scheme val="minor"/>
      </rPr>
      <t>od objednávky v So–Ne</t>
    </r>
  </si>
  <si>
    <r>
      <t xml:space="preserve">Svoz do 24 hodin           </t>
    </r>
    <r>
      <rPr>
        <sz val="11"/>
        <color theme="1"/>
        <rFont val="Calibri"/>
        <family val="2"/>
        <charset val="238"/>
        <scheme val="minor"/>
      </rPr>
      <t>od objednávky v So–Ne</t>
    </r>
  </si>
  <si>
    <r>
      <rPr>
        <b/>
        <sz val="11"/>
        <color theme="1"/>
        <rFont val="Calibri"/>
        <family val="2"/>
        <charset val="238"/>
        <scheme val="minor"/>
      </rPr>
      <t xml:space="preserve">Objednávka v pátek dopoledne                  </t>
    </r>
    <r>
      <rPr>
        <sz val="11"/>
        <color theme="1"/>
        <rFont val="Calibri"/>
        <family val="2"/>
        <charset val="238"/>
        <scheme val="minor"/>
      </rPr>
      <t xml:space="preserve"> svoz v So–Ne</t>
    </r>
  </si>
  <si>
    <t xml:space="preserve">Svoz o víkendu nelze zajistit </t>
  </si>
  <si>
    <t>Kpl</t>
  </si>
  <si>
    <t>Příloha č. 2 - Závazek poskytovaných služeb</t>
  </si>
  <si>
    <t>Předpokládaný počet výsypů (pronájmů) všech nádob za rok - celkem</t>
  </si>
  <si>
    <t>1</t>
  </si>
  <si>
    <t>Předpokládaný počet výsypů (pronájmů) nádob za rok</t>
  </si>
  <si>
    <t>pronájem 1 ks nádoby za rok (součástí pronájmu je i údržba sběrné nádoby a mýtí nádoby min. 1x za 6 měsíců)</t>
  </si>
  <si>
    <t>Předpokládaný počet výsypů (pronájmů) 1 nádoby za rok</t>
  </si>
  <si>
    <t>výsyp (výměna)</t>
  </si>
  <si>
    <t xml:space="preserve">pronájem 1 ks nádoby za rok </t>
  </si>
  <si>
    <t>Kategorie odpadu (jednotka služby)</t>
  </si>
  <si>
    <t>Tuna (jednotka služby)</t>
  </si>
  <si>
    <t xml:space="preserve">Předpokládané množství odpadů v tunách (jednotek služby) za rok </t>
  </si>
  <si>
    <t>Tab. č. 7: Svoz velkoobjemových kontejnerů</t>
  </si>
  <si>
    <t>měsíc</t>
  </si>
  <si>
    <t xml:space="preserve">Poskytování (reporting) dat </t>
  </si>
  <si>
    <t>Tabulka</t>
  </si>
  <si>
    <t>Cena celkem za rok bez DPH v Kč</t>
  </si>
  <si>
    <t>č.1 - SKO</t>
  </si>
  <si>
    <t>Celkové ceny</t>
  </si>
  <si>
    <t>č.3 - Gastroodpady</t>
  </si>
  <si>
    <t>č.4 - Nebezpečné odpady a ostatní odpady</t>
  </si>
  <si>
    <t>č.5 - VOK</t>
  </si>
  <si>
    <t>č.6 - Lapol</t>
  </si>
  <si>
    <t>č.7 - ESG reporting</t>
  </si>
  <si>
    <t>0,08</t>
  </si>
  <si>
    <t>1,34</t>
  </si>
  <si>
    <t>1,9</t>
  </si>
  <si>
    <t>1,03</t>
  </si>
  <si>
    <t>7,505</t>
  </si>
  <si>
    <t>4,38</t>
  </si>
  <si>
    <t>14,04</t>
  </si>
  <si>
    <t>3</t>
  </si>
  <si>
    <t>0,01</t>
  </si>
  <si>
    <t>0,1</t>
  </si>
  <si>
    <t>0,05</t>
  </si>
  <si>
    <t>0,2</t>
  </si>
  <si>
    <t>25</t>
  </si>
  <si>
    <t>60</t>
  </si>
  <si>
    <r>
      <t>1100 l - periodický svoz, frekvence svozu</t>
    </r>
    <r>
      <rPr>
        <sz val="10"/>
        <rFont val="Arial"/>
        <family val="2"/>
        <charset val="238"/>
      </rPr>
      <t xml:space="preserve"> 4x</t>
    </r>
    <r>
      <rPr>
        <sz val="10"/>
        <color rgb="FF000000"/>
        <rFont val="Arial"/>
        <family val="2"/>
        <charset val="238"/>
      </rPr>
      <t xml:space="preserve"> týdně - objekt HI</t>
    </r>
  </si>
  <si>
    <t>* Ceny jednotlivých skupin odpadů přepište do systému Proebiz</t>
  </si>
  <si>
    <t>č.2 - Separované odpady</t>
  </si>
  <si>
    <t xml:space="preserve">Pokyny pro vyplnění: </t>
  </si>
  <si>
    <t>Ve všech tabulkách na tomto listu prosím označte v každém sloupci (tj. v roce) vždy jen jednu vybranou odpověď.</t>
  </si>
  <si>
    <t>Použijte k tomu například písmeno "X".</t>
  </si>
  <si>
    <r>
      <t>Tab. č. 2: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ESG &amp; CO₂ reporting v rozsahu nabízených služeb</t>
    </r>
  </si>
  <si>
    <t xml:space="preserve">Dodávka služeb v rámci odpadového hospodářství v letech 2025-2029+ </t>
  </si>
  <si>
    <t>služby poskytované v rozsahu uvedeném v tabulce "ESG &amp; CO₂ reporting v rozsahu nabízených služeb" na dalším listu, do jednotkové ceny bude doplněná částka odpovídající oceněným službám v tabulce č.1 - č.6</t>
  </si>
  <si>
    <t xml:space="preserve">Firma uchazeče: </t>
  </si>
  <si>
    <t>Prosím doplňte zde,</t>
  </si>
  <si>
    <t xml:space="preserve"> na ostatních listech se propíše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</si>
</sst>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[$Kč-405]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FBE5D6"/>
        <bgColor rgb="FFFBE5D6"/>
      </patternFill>
    </fill>
    <fill>
      <patternFill patternType="solid">
        <fgColor rgb="FFE2F0D9"/>
        <bgColor rgb="FFE2F0D9"/>
      </patternFill>
    </fill>
    <fill>
      <patternFill patternType="solid">
        <fgColor rgb="FFFF9900"/>
        <bgColor rgb="FFFF99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 tint="0.79998168889431442"/>
        <bgColor rgb="FFE2F0D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theme="0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hair">
        <color rgb="FF0C0C0C"/>
      </left>
      <right style="hair">
        <color rgb="FF0C0C0C"/>
      </right>
      <top style="hair">
        <color rgb="FF0C0C0C"/>
      </top>
      <bottom style="hair">
        <color rgb="FF0C0C0C"/>
      </bottom>
      <diagonal/>
    </border>
    <border>
      <left style="hair">
        <color rgb="FF0C0C0C"/>
      </left>
      <right style="hair">
        <color rgb="FF0C0C0C"/>
      </right>
      <top style="hair">
        <color rgb="FF0C0C0C"/>
      </top>
      <bottom/>
      <diagonal/>
    </border>
    <border>
      <left style="hair">
        <color rgb="FF0C0C0C"/>
      </left>
      <right style="hair">
        <color rgb="FF0C0C0C"/>
      </right>
      <top style="hair">
        <color rgb="FF0C0C0C"/>
      </top>
      <bottom/>
      <diagonal/>
    </border>
    <border>
      <left style="medium">
        <color rgb="FF0C0C0C"/>
      </left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C0C0C"/>
      </left>
      <right/>
      <top style="hair">
        <color rgb="FF0C0C0C"/>
      </top>
      <bottom style="hair">
        <color rgb="FF0C0C0C"/>
      </bottom>
      <diagonal/>
    </border>
    <border>
      <left/>
      <right style="hair">
        <color rgb="FF0C0C0C"/>
      </right>
      <top style="hair">
        <color rgb="FF0C0C0C"/>
      </top>
      <bottom style="hair">
        <color rgb="FF0C0C0C"/>
      </bottom>
      <diagonal/>
    </border>
    <border>
      <left style="hair">
        <color rgb="FF0C0C0C"/>
      </left>
      <right/>
      <top style="hair">
        <color rgb="FF0C0C0C"/>
      </top>
      <bottom style="hair">
        <color rgb="FF0C0C0C"/>
      </bottom>
      <diagonal/>
    </border>
    <border>
      <left/>
      <right style="hair">
        <color rgb="FF0C0C0C"/>
      </right>
      <top style="hair">
        <color rgb="FF0C0C0C"/>
      </top>
      <bottom style="hair">
        <color rgb="FF0C0C0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rgb="FF0C0C0C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rgb="FF0C0C0C"/>
      </left>
      <right style="hair">
        <color indexed="64"/>
      </right>
      <top style="hair">
        <color rgb="FF000000"/>
      </top>
      <bottom style="hair">
        <color rgb="FF0C0C0C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C0C0C"/>
      </left>
      <right style="hair">
        <color rgb="FF0C0C0C"/>
      </right>
      <top style="hair">
        <color rgb="FF000000"/>
      </top>
      <bottom style="hair">
        <color rgb="FF0C0C0C"/>
      </bottom>
      <diagonal/>
    </border>
    <border>
      <left/>
      <right/>
      <top/>
      <bottom style="hair">
        <color rgb="FF000000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211">
    <xf numFmtId="0" fontId="0" fillId="0" borderId="0" xfId="0"/>
    <xf numFmtId="49" fontId="5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right"/>
    </xf>
    <xf numFmtId="0" fontId="6" fillId="4" borderId="2" xfId="0" applyFont="1" applyFill="1" applyBorder="1"/>
    <xf numFmtId="0" fontId="4" fillId="3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0" fontId="8" fillId="0" borderId="0" xfId="0" applyFont="1"/>
    <xf numFmtId="3" fontId="7" fillId="5" borderId="5" xfId="0" applyNumberFormat="1" applyFont="1" applyFill="1" applyBorder="1"/>
    <xf numFmtId="49" fontId="3" fillId="2" borderId="6" xfId="0" applyNumberFormat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right"/>
    </xf>
    <xf numFmtId="3" fontId="7" fillId="5" borderId="7" xfId="0" applyNumberFormat="1" applyFont="1" applyFill="1" applyBorder="1"/>
    <xf numFmtId="0" fontId="7" fillId="0" borderId="0" xfId="0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5" fillId="4" borderId="17" xfId="0" applyFont="1" applyFill="1" applyBorder="1"/>
    <xf numFmtId="0" fontId="5" fillId="4" borderId="18" xfId="0" applyFont="1" applyFill="1" applyBorder="1"/>
    <xf numFmtId="49" fontId="3" fillId="2" borderId="1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10" fillId="0" borderId="0" xfId="0" applyFont="1"/>
    <xf numFmtId="0" fontId="6" fillId="4" borderId="4" xfId="0" applyFont="1" applyFill="1" applyBorder="1" applyAlignment="1">
      <alignment horizontal="right"/>
    </xf>
    <xf numFmtId="0" fontId="8" fillId="0" borderId="22" xfId="0" applyFont="1" applyBorder="1"/>
    <xf numFmtId="0" fontId="0" fillId="0" borderId="26" xfId="0" applyBorder="1"/>
    <xf numFmtId="0" fontId="5" fillId="4" borderId="1" xfId="0" applyFont="1" applyFill="1" applyBorder="1"/>
    <xf numFmtId="0" fontId="5" fillId="4" borderId="29" xfId="0" applyFont="1" applyFill="1" applyBorder="1"/>
    <xf numFmtId="0" fontId="5" fillId="4" borderId="26" xfId="0" applyFont="1" applyFill="1" applyBorder="1"/>
    <xf numFmtId="0" fontId="5" fillId="4" borderId="23" xfId="0" applyFont="1" applyFill="1" applyBorder="1"/>
    <xf numFmtId="0" fontId="5" fillId="4" borderId="31" xfId="0" applyFont="1" applyFill="1" applyBorder="1"/>
    <xf numFmtId="49" fontId="12" fillId="2" borderId="9" xfId="0" applyNumberFormat="1" applyFont="1" applyFill="1" applyBorder="1" applyAlignment="1">
      <alignment horizontal="center" wrapText="1"/>
    </xf>
    <xf numFmtId="49" fontId="5" fillId="4" borderId="38" xfId="0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49" fontId="15" fillId="7" borderId="43" xfId="0" applyNumberFormat="1" applyFont="1" applyFill="1" applyBorder="1" applyAlignment="1">
      <alignment horizontal="center"/>
    </xf>
    <xf numFmtId="0" fontId="0" fillId="0" borderId="22" xfId="0" applyBorder="1"/>
    <xf numFmtId="0" fontId="0" fillId="0" borderId="27" xfId="0" applyBorder="1"/>
    <xf numFmtId="0" fontId="0" fillId="0" borderId="24" xfId="0" applyBorder="1"/>
    <xf numFmtId="49" fontId="19" fillId="0" borderId="22" xfId="0" applyNumberFormat="1" applyFont="1" applyBorder="1" applyAlignment="1">
      <alignment horizontal="left" vertical="center" wrapText="1"/>
    </xf>
    <xf numFmtId="3" fontId="15" fillId="8" borderId="35" xfId="0" applyNumberFormat="1" applyFont="1" applyFill="1" applyBorder="1"/>
    <xf numFmtId="3" fontId="15" fillId="8" borderId="36" xfId="0" applyNumberFormat="1" applyFont="1" applyFill="1" applyBorder="1"/>
    <xf numFmtId="49" fontId="15" fillId="0" borderId="38" xfId="0" applyNumberFormat="1" applyFont="1" applyBorder="1" applyAlignment="1">
      <alignment horizontal="center"/>
    </xf>
    <xf numFmtId="49" fontId="3" fillId="2" borderId="38" xfId="0" applyNumberFormat="1" applyFont="1" applyFill="1" applyBorder="1" applyAlignment="1">
      <alignment wrapText="1"/>
    </xf>
    <xf numFmtId="49" fontId="13" fillId="3" borderId="2" xfId="0" applyNumberFormat="1" applyFont="1" applyFill="1" applyBorder="1" applyAlignment="1">
      <alignment horizontal="left" vertical="center" wrapText="1"/>
    </xf>
    <xf numFmtId="164" fontId="20" fillId="0" borderId="2" xfId="0" applyNumberFormat="1" applyFont="1" applyBorder="1"/>
    <xf numFmtId="164" fontId="20" fillId="4" borderId="2" xfId="0" applyNumberFormat="1" applyFont="1" applyFill="1" applyBorder="1"/>
    <xf numFmtId="164" fontId="20" fillId="0" borderId="3" xfId="0" applyNumberFormat="1" applyFont="1" applyBorder="1"/>
    <xf numFmtId="49" fontId="13" fillId="3" borderId="6" xfId="0" applyNumberFormat="1" applyFont="1" applyFill="1" applyBorder="1" applyAlignment="1">
      <alignment horizontal="left" vertical="center" wrapText="1"/>
    </xf>
    <xf numFmtId="164" fontId="20" fillId="0" borderId="6" xfId="0" applyNumberFormat="1" applyFont="1" applyBorder="1"/>
    <xf numFmtId="164" fontId="20" fillId="4" borderId="6" xfId="0" applyNumberFormat="1" applyFont="1" applyFill="1" applyBorder="1"/>
    <xf numFmtId="165" fontId="21" fillId="5" borderId="5" xfId="0" applyNumberFormat="1" applyFont="1" applyFill="1" applyBorder="1"/>
    <xf numFmtId="164" fontId="20" fillId="0" borderId="19" xfId="0" applyNumberFormat="1" applyFont="1" applyBorder="1"/>
    <xf numFmtId="164" fontId="21" fillId="5" borderId="7" xfId="0" applyNumberFormat="1" applyFont="1" applyFill="1" applyBorder="1"/>
    <xf numFmtId="164" fontId="20" fillId="0" borderId="21" xfId="0" applyNumberFormat="1" applyFont="1" applyBorder="1"/>
    <xf numFmtId="165" fontId="21" fillId="8" borderId="42" xfId="0" applyNumberFormat="1" applyFont="1" applyFill="1" applyBorder="1"/>
    <xf numFmtId="164" fontId="20" fillId="4" borderId="20" xfId="0" applyNumberFormat="1" applyFont="1" applyFill="1" applyBorder="1"/>
    <xf numFmtId="164" fontId="20" fillId="4" borderId="14" xfId="0" applyNumberFormat="1" applyFont="1" applyFill="1" applyBorder="1"/>
    <xf numFmtId="165" fontId="21" fillId="8" borderId="36" xfId="0" applyNumberFormat="1" applyFont="1" applyFill="1" applyBorder="1"/>
    <xf numFmtId="49" fontId="15" fillId="3" borderId="6" xfId="0" applyNumberFormat="1" applyFont="1" applyFill="1" applyBorder="1" applyAlignment="1">
      <alignment horizontal="left"/>
    </xf>
    <xf numFmtId="164" fontId="20" fillId="0" borderId="23" xfId="0" applyNumberFormat="1" applyFont="1" applyBorder="1"/>
    <xf numFmtId="164" fontId="20" fillId="0" borderId="46" xfId="0" applyNumberFormat="1" applyFont="1" applyBorder="1"/>
    <xf numFmtId="164" fontId="20" fillId="0" borderId="47" xfId="0" applyNumberFormat="1" applyFont="1" applyBorder="1"/>
    <xf numFmtId="0" fontId="22" fillId="4" borderId="41" xfId="0" applyFont="1" applyFill="1" applyBorder="1"/>
    <xf numFmtId="0" fontId="22" fillId="4" borderId="11" xfId="0" applyFont="1" applyFill="1" applyBorder="1"/>
    <xf numFmtId="0" fontId="22" fillId="4" borderId="11" xfId="0" applyFont="1" applyFill="1" applyBorder="1" applyAlignment="1">
      <alignment horizontal="right"/>
    </xf>
    <xf numFmtId="0" fontId="22" fillId="4" borderId="37" xfId="0" applyFont="1" applyFill="1" applyBorder="1"/>
    <xf numFmtId="0" fontId="22" fillId="4" borderId="48" xfId="0" applyFont="1" applyFill="1" applyBorder="1"/>
    <xf numFmtId="0" fontId="22" fillId="4" borderId="45" xfId="0" applyFont="1" applyFill="1" applyBorder="1"/>
    <xf numFmtId="0" fontId="22" fillId="4" borderId="27" xfId="0" applyFont="1" applyFill="1" applyBorder="1"/>
    <xf numFmtId="0" fontId="22" fillId="4" borderId="26" xfId="0" applyFont="1" applyFill="1" applyBorder="1"/>
    <xf numFmtId="0" fontId="22" fillId="4" borderId="23" xfId="0" applyFont="1" applyFill="1" applyBorder="1"/>
    <xf numFmtId="49" fontId="5" fillId="4" borderId="12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0" fillId="0" borderId="1" xfId="0" applyBorder="1"/>
    <xf numFmtId="0" fontId="22" fillId="4" borderId="38" xfId="0" applyFont="1" applyFill="1" applyBorder="1"/>
    <xf numFmtId="0" fontId="2" fillId="0" borderId="0" xfId="0" applyFont="1"/>
    <xf numFmtId="0" fontId="0" fillId="0" borderId="25" xfId="0" applyBorder="1"/>
    <xf numFmtId="0" fontId="0" fillId="0" borderId="28" xfId="0" applyBorder="1"/>
    <xf numFmtId="0" fontId="0" fillId="0" borderId="23" xfId="0" applyBorder="1"/>
    <xf numFmtId="0" fontId="0" fillId="0" borderId="30" xfId="0" applyBorder="1"/>
    <xf numFmtId="0" fontId="0" fillId="0" borderId="50" xfId="0" applyBorder="1"/>
    <xf numFmtId="0" fontId="11" fillId="9" borderId="23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11" fillId="9" borderId="50" xfId="0" applyFont="1" applyFill="1" applyBorder="1" applyAlignment="1">
      <alignment horizontal="center" vertical="center"/>
    </xf>
    <xf numFmtId="0" fontId="15" fillId="0" borderId="27" xfId="0" applyFont="1" applyBorder="1"/>
    <xf numFmtId="0" fontId="15" fillId="0" borderId="1" xfId="0" applyFont="1" applyBorder="1"/>
    <xf numFmtId="0" fontId="0" fillId="6" borderId="25" xfId="0" applyFill="1" applyBorder="1"/>
    <xf numFmtId="0" fontId="2" fillId="6" borderId="25" xfId="0" applyFont="1" applyFill="1" applyBorder="1" applyAlignment="1">
      <alignment wrapText="1"/>
    </xf>
    <xf numFmtId="0" fontId="0" fillId="0" borderId="51" xfId="0" applyBorder="1"/>
    <xf numFmtId="0" fontId="0" fillId="0" borderId="32" xfId="0" applyBorder="1"/>
    <xf numFmtId="0" fontId="0" fillId="0" borderId="33" xfId="0" applyBorder="1"/>
    <xf numFmtId="0" fontId="0" fillId="0" borderId="52" xfId="0" applyBorder="1"/>
    <xf numFmtId="0" fontId="11" fillId="6" borderId="25" xfId="0" applyFont="1" applyFill="1" applyBorder="1" applyAlignment="1">
      <alignment horizontal="left" vertical="top"/>
    </xf>
    <xf numFmtId="0" fontId="11" fillId="6" borderId="26" xfId="0" applyFont="1" applyFill="1" applyBorder="1" applyAlignment="1">
      <alignment vertical="top"/>
    </xf>
    <xf numFmtId="0" fontId="11" fillId="6" borderId="50" xfId="0" applyFont="1" applyFill="1" applyBorder="1" applyAlignment="1">
      <alignment vertical="top"/>
    </xf>
    <xf numFmtId="0" fontId="0" fillId="6" borderId="23" xfId="0" applyFill="1" applyBorder="1"/>
    <xf numFmtId="0" fontId="15" fillId="0" borderId="46" xfId="0" applyFont="1" applyBorder="1"/>
    <xf numFmtId="0" fontId="11" fillId="6" borderId="25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vertical="center" wrapText="1"/>
    </xf>
    <xf numFmtId="0" fontId="2" fillId="6" borderId="52" xfId="0" applyFont="1" applyFill="1" applyBorder="1" applyAlignment="1">
      <alignment wrapText="1"/>
    </xf>
    <xf numFmtId="0" fontId="11" fillId="6" borderId="23" xfId="0" applyFont="1" applyFill="1" applyBorder="1" applyAlignment="1">
      <alignment wrapText="1"/>
    </xf>
    <xf numFmtId="0" fontId="11" fillId="6" borderId="25" xfId="0" applyFont="1" applyFill="1" applyBorder="1" applyAlignment="1">
      <alignment vertical="top"/>
    </xf>
    <xf numFmtId="49" fontId="7" fillId="7" borderId="16" xfId="0" applyNumberFormat="1" applyFont="1" applyFill="1" applyBorder="1" applyAlignment="1">
      <alignment horizontal="center"/>
    </xf>
    <xf numFmtId="49" fontId="7" fillId="7" borderId="16" xfId="0" applyNumberFormat="1" applyFont="1" applyFill="1" applyBorder="1" applyAlignment="1">
      <alignment horizontal="right"/>
    </xf>
    <xf numFmtId="49" fontId="15" fillId="3" borderId="6" xfId="0" applyNumberFormat="1" applyFont="1" applyFill="1" applyBorder="1" applyAlignment="1">
      <alignment vertical="center" wrapText="1"/>
    </xf>
    <xf numFmtId="1" fontId="3" fillId="12" borderId="2" xfId="0" applyNumberFormat="1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2" fillId="6" borderId="17" xfId="0" applyFont="1" applyFill="1" applyBorder="1"/>
    <xf numFmtId="0" fontId="25" fillId="3" borderId="4" xfId="0" applyFont="1" applyFill="1" applyBorder="1" applyAlignment="1">
      <alignment horizontal="right"/>
    </xf>
    <xf numFmtId="49" fontId="14" fillId="7" borderId="40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left" vertical="center" wrapText="1"/>
    </xf>
    <xf numFmtId="49" fontId="15" fillId="3" borderId="6" xfId="0" applyNumberFormat="1" applyFont="1" applyFill="1" applyBorder="1" applyAlignment="1">
      <alignment vertical="center"/>
    </xf>
    <xf numFmtId="49" fontId="15" fillId="3" borderId="24" xfId="0" applyNumberFormat="1" applyFont="1" applyFill="1" applyBorder="1" applyAlignment="1">
      <alignment wrapText="1"/>
    </xf>
    <xf numFmtId="49" fontId="15" fillId="3" borderId="6" xfId="0" applyNumberFormat="1" applyFont="1" applyFill="1" applyBorder="1" applyAlignment="1">
      <alignment horizontal="left" vertical="center"/>
    </xf>
    <xf numFmtId="49" fontId="15" fillId="3" borderId="11" xfId="0" applyNumberFormat="1" applyFont="1" applyFill="1" applyBorder="1" applyAlignment="1">
      <alignment horizontal="left" vertical="center"/>
    </xf>
    <xf numFmtId="49" fontId="7" fillId="0" borderId="9" xfId="0" applyNumberFormat="1" applyFont="1" applyBorder="1"/>
    <xf numFmtId="49" fontId="7" fillId="3" borderId="6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22" fillId="0" borderId="1" xfId="0" applyFont="1" applyBorder="1"/>
    <xf numFmtId="1" fontId="17" fillId="0" borderId="1" xfId="0" applyNumberFormat="1" applyFont="1" applyBorder="1"/>
    <xf numFmtId="49" fontId="15" fillId="0" borderId="1" xfId="0" applyNumberFormat="1" applyFont="1" applyBorder="1" applyAlignment="1">
      <alignment horizontal="left"/>
    </xf>
    <xf numFmtId="164" fontId="20" fillId="0" borderId="1" xfId="0" applyNumberFormat="1" applyFont="1" applyBorder="1"/>
    <xf numFmtId="0" fontId="22" fillId="0" borderId="1" xfId="0" applyFont="1" applyBorder="1" applyAlignment="1">
      <alignment horizontal="right"/>
    </xf>
    <xf numFmtId="0" fontId="20" fillId="0" borderId="1" xfId="0" applyFont="1" applyBorder="1"/>
    <xf numFmtId="3" fontId="15" fillId="0" borderId="1" xfId="0" applyNumberFormat="1" applyFont="1" applyBorder="1"/>
    <xf numFmtId="165" fontId="21" fillId="0" borderId="1" xfId="0" applyNumberFormat="1" applyFont="1" applyBorder="1"/>
    <xf numFmtId="0" fontId="3" fillId="2" borderId="54" xfId="0" applyFont="1" applyFill="1" applyBorder="1" applyAlignment="1">
      <alignment horizontal="center" wrapText="1"/>
    </xf>
    <xf numFmtId="44" fontId="15" fillId="6" borderId="54" xfId="1" applyFont="1" applyFill="1" applyBorder="1" applyAlignment="1">
      <alignment horizontal="center"/>
    </xf>
    <xf numFmtId="0" fontId="0" fillId="0" borderId="34" xfId="0" applyBorder="1"/>
    <xf numFmtId="0" fontId="7" fillId="0" borderId="27" xfId="0" applyFont="1" applyBorder="1"/>
    <xf numFmtId="0" fontId="22" fillId="4" borderId="38" xfId="0" applyFont="1" applyFill="1" applyBorder="1" applyAlignment="1">
      <alignment horizontal="center"/>
    </xf>
    <xf numFmtId="1" fontId="22" fillId="10" borderId="49" xfId="0" applyNumberFormat="1" applyFont="1" applyFill="1" applyBorder="1"/>
    <xf numFmtId="1" fontId="22" fillId="10" borderId="38" xfId="0" applyNumberFormat="1" applyFont="1" applyFill="1" applyBorder="1"/>
    <xf numFmtId="1" fontId="22" fillId="10" borderId="40" xfId="0" applyNumberFormat="1" applyFont="1" applyFill="1" applyBorder="1"/>
    <xf numFmtId="1" fontId="22" fillId="10" borderId="25" xfId="0" applyNumberFormat="1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49" fontId="13" fillId="7" borderId="6" xfId="0" applyNumberFormat="1" applyFont="1" applyFill="1" applyBorder="1"/>
    <xf numFmtId="49" fontId="13" fillId="7" borderId="6" xfId="0" applyNumberFormat="1" applyFont="1" applyFill="1" applyBorder="1" applyAlignment="1">
      <alignment wrapText="1"/>
    </xf>
    <xf numFmtId="49" fontId="15" fillId="7" borderId="15" xfId="0" applyNumberFormat="1" applyFont="1" applyFill="1" applyBorder="1"/>
    <xf numFmtId="49" fontId="13" fillId="7" borderId="2" xfId="0" applyNumberFormat="1" applyFont="1" applyFill="1" applyBorder="1"/>
    <xf numFmtId="49" fontId="6" fillId="7" borderId="4" xfId="0" applyNumberFormat="1" applyFont="1" applyFill="1" applyBorder="1"/>
    <xf numFmtId="49" fontId="15" fillId="7" borderId="9" xfId="0" applyNumberFormat="1" applyFont="1" applyFill="1" applyBorder="1"/>
    <xf numFmtId="49" fontId="15" fillId="7" borderId="9" xfId="0" applyNumberFormat="1" applyFont="1" applyFill="1" applyBorder="1" applyAlignment="1">
      <alignment wrapText="1"/>
    </xf>
    <xf numFmtId="0" fontId="15" fillId="7" borderId="38" xfId="0" applyFont="1" applyFill="1" applyBorder="1" applyAlignment="1">
      <alignment horizontal="center"/>
    </xf>
    <xf numFmtId="49" fontId="15" fillId="7" borderId="11" xfId="0" applyNumberFormat="1" applyFont="1" applyFill="1" applyBorder="1" applyAlignment="1">
      <alignment wrapText="1"/>
    </xf>
    <xf numFmtId="0" fontId="18" fillId="7" borderId="38" xfId="0" applyFont="1" applyFill="1" applyBorder="1" applyAlignment="1">
      <alignment horizontal="center"/>
    </xf>
    <xf numFmtId="49" fontId="15" fillId="7" borderId="41" xfId="0" applyNumberFormat="1" applyFont="1" applyFill="1" applyBorder="1"/>
    <xf numFmtId="0" fontId="15" fillId="7" borderId="10" xfId="0" applyFont="1" applyFill="1" applyBorder="1" applyAlignment="1">
      <alignment horizontal="center"/>
    </xf>
    <xf numFmtId="0" fontId="15" fillId="7" borderId="40" xfId="0" applyFont="1" applyFill="1" applyBorder="1" applyAlignment="1">
      <alignment horizontal="center"/>
    </xf>
    <xf numFmtId="0" fontId="15" fillId="7" borderId="39" xfId="0" applyFont="1" applyFill="1" applyBorder="1" applyAlignment="1">
      <alignment horizontal="center"/>
    </xf>
    <xf numFmtId="49" fontId="15" fillId="7" borderId="13" xfId="0" applyNumberFormat="1" applyFont="1" applyFill="1" applyBorder="1"/>
    <xf numFmtId="49" fontId="15" fillId="7" borderId="37" xfId="0" applyNumberFormat="1" applyFont="1" applyFill="1" applyBorder="1"/>
    <xf numFmtId="49" fontId="15" fillId="7" borderId="44" xfId="0" applyNumberFormat="1" applyFont="1" applyFill="1" applyBorder="1"/>
    <xf numFmtId="1" fontId="15" fillId="7" borderId="44" xfId="0" applyNumberFormat="1" applyFont="1" applyFill="1" applyBorder="1" applyAlignment="1">
      <alignment horizontal="center"/>
    </xf>
    <xf numFmtId="49" fontId="15" fillId="7" borderId="25" xfId="0" applyNumberFormat="1" applyFont="1" applyFill="1" applyBorder="1"/>
    <xf numFmtId="1" fontId="15" fillId="7" borderId="26" xfId="0" applyNumberFormat="1" applyFont="1" applyFill="1" applyBorder="1" applyAlignment="1">
      <alignment horizontal="center"/>
    </xf>
    <xf numFmtId="1" fontId="15" fillId="7" borderId="24" xfId="0" applyNumberFormat="1" applyFont="1" applyFill="1" applyBorder="1" applyAlignment="1">
      <alignment horizontal="center"/>
    </xf>
    <xf numFmtId="1" fontId="15" fillId="7" borderId="38" xfId="0" applyNumberFormat="1" applyFont="1" applyFill="1" applyBorder="1" applyAlignment="1">
      <alignment horizontal="center"/>
    </xf>
    <xf numFmtId="49" fontId="15" fillId="7" borderId="38" xfId="0" applyNumberFormat="1" applyFont="1" applyFill="1" applyBorder="1" applyAlignment="1">
      <alignment horizontal="center"/>
    </xf>
    <xf numFmtId="49" fontId="15" fillId="7" borderId="11" xfId="0" applyNumberFormat="1" applyFont="1" applyFill="1" applyBorder="1"/>
    <xf numFmtId="0" fontId="26" fillId="0" borderId="0" xfId="0" applyFont="1" applyAlignment="1">
      <alignment horizontal="right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7" fillId="2" borderId="38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vertical="center" wrapText="1"/>
    </xf>
    <xf numFmtId="0" fontId="23" fillId="0" borderId="26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7" fillId="0" borderId="0" xfId="0" applyFont="1"/>
    <xf numFmtId="0" fontId="26" fillId="0" borderId="0" xfId="0" applyFont="1"/>
    <xf numFmtId="0" fontId="21" fillId="0" borderId="0" xfId="0" applyFont="1"/>
    <xf numFmtId="0" fontId="0" fillId="0" borderId="55" xfId="0" applyBorder="1"/>
    <xf numFmtId="49" fontId="15" fillId="7" borderId="56" xfId="0" applyNumberFormat="1" applyFont="1" applyFill="1" applyBorder="1"/>
    <xf numFmtId="49" fontId="15" fillId="7" borderId="2" xfId="0" applyNumberFormat="1" applyFont="1" applyFill="1" applyBorder="1"/>
    <xf numFmtId="0" fontId="0" fillId="0" borderId="57" xfId="0" applyBorder="1"/>
    <xf numFmtId="0" fontId="3" fillId="0" borderId="0" xfId="0" applyFont="1" applyAlignment="1">
      <alignment horizontal="left"/>
    </xf>
    <xf numFmtId="0" fontId="0" fillId="0" borderId="0" xfId="0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55" xfId="0" applyBorder="1" applyAlignment="1">
      <alignment horizontal="left"/>
    </xf>
    <xf numFmtId="0" fontId="12" fillId="0" borderId="0" xfId="0" applyFont="1"/>
    <xf numFmtId="0" fontId="11" fillId="9" borderId="24" xfId="0" applyFont="1" applyFill="1" applyBorder="1" applyAlignment="1">
      <alignment horizontal="center" vertical="center"/>
    </xf>
    <xf numFmtId="0" fontId="11" fillId="9" borderId="46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 wrapText="1"/>
    </xf>
    <xf numFmtId="0" fontId="11" fillId="9" borderId="50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horizontal="center" vertical="center"/>
    </xf>
    <xf numFmtId="0" fontId="23" fillId="11" borderId="26" xfId="0" applyFont="1" applyFill="1" applyBorder="1" applyAlignment="1">
      <alignment horizontal="left"/>
    </xf>
    <xf numFmtId="0" fontId="23" fillId="11" borderId="1" xfId="0" applyFont="1" applyFill="1" applyBorder="1" applyAlignment="1">
      <alignment horizontal="left"/>
    </xf>
    <xf numFmtId="0" fontId="1" fillId="0" borderId="55" xfId="0" applyFont="1" applyBorder="1"/>
    <xf numFmtId="0" fontId="28" fillId="0" borderId="1" xfId="0" applyFont="1" applyBorder="1" applyAlignment="1">
      <alignment horizontal="right"/>
    </xf>
    <xf numFmtId="0" fontId="28" fillId="0" borderId="0" xfId="0" applyFont="1" applyAlignment="1">
      <alignment horizontal="righ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BE5D6"/>
      <color rgb="FFFFE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20"/>
  <sheetViews>
    <sheetView tabSelected="1" zoomScaleNormal="100" workbookViewId="0">
      <selection activeCell="C3" sqref="C3"/>
    </sheetView>
  </sheetViews>
  <sheetFormatPr defaultColWidth="14.42578125" defaultRowHeight="15" customHeight="1" x14ac:dyDescent="0.25"/>
  <cols>
    <col min="1" max="1" width="80.5703125" customWidth="1"/>
    <col min="2" max="2" width="18.7109375" customWidth="1"/>
    <col min="3" max="3" width="22.5703125" customWidth="1"/>
    <col min="4" max="4" width="24.5703125" customWidth="1"/>
    <col min="5" max="5" width="85.7109375" bestFit="1" customWidth="1"/>
    <col min="6" max="6" width="14.42578125" customWidth="1"/>
  </cols>
  <sheetData>
    <row r="1" spans="1:26" ht="15" customHeight="1" x14ac:dyDescent="0.25">
      <c r="A1" s="186" t="s">
        <v>160</v>
      </c>
    </row>
    <row r="2" spans="1:26" ht="15" customHeight="1" x14ac:dyDescent="0.25">
      <c r="A2" s="186"/>
    </row>
    <row r="3" spans="1:26" ht="15" customHeight="1" x14ac:dyDescent="0.25">
      <c r="A3" s="208" t="s">
        <v>162</v>
      </c>
      <c r="B3" s="209" t="s">
        <v>163</v>
      </c>
    </row>
    <row r="4" spans="1:26" ht="15" customHeight="1" x14ac:dyDescent="0.25">
      <c r="B4" s="210" t="s">
        <v>164</v>
      </c>
    </row>
    <row r="5" spans="1:26" ht="15" customHeight="1" x14ac:dyDescent="0.25">
      <c r="A5" s="191" t="s">
        <v>133</v>
      </c>
      <c r="B5" s="192"/>
      <c r="C5" s="192"/>
      <c r="D5" s="192"/>
      <c r="E5" s="192"/>
    </row>
    <row r="6" spans="1:26" ht="39.75" customHeight="1" x14ac:dyDescent="0.25">
      <c r="A6" s="22" t="s">
        <v>130</v>
      </c>
      <c r="B6" s="137" t="s">
        <v>131</v>
      </c>
      <c r="C6" s="126"/>
      <c r="D6" s="126"/>
      <c r="E6" s="127"/>
      <c r="F6" s="128"/>
      <c r="G6" s="128"/>
      <c r="H6" s="75"/>
    </row>
    <row r="7" spans="1:26" ht="15.75" customHeight="1" x14ac:dyDescent="0.25">
      <c r="A7" s="123" t="s">
        <v>132</v>
      </c>
      <c r="B7" s="138">
        <f>'Tabulka č.1 - SKO'!G9</f>
        <v>0</v>
      </c>
      <c r="C7" s="129"/>
      <c r="D7" s="130"/>
      <c r="E7" s="131"/>
      <c r="F7" s="132"/>
      <c r="G7" s="132"/>
      <c r="H7" s="75"/>
    </row>
    <row r="8" spans="1:26" ht="15.75" customHeight="1" x14ac:dyDescent="0.25">
      <c r="A8" s="123" t="s">
        <v>155</v>
      </c>
      <c r="B8" s="138">
        <f>'Tabulka č.2 - Separované odpady'!G16</f>
        <v>0</v>
      </c>
      <c r="C8" s="129"/>
      <c r="D8" s="130"/>
      <c r="E8" s="131"/>
      <c r="F8" s="132"/>
      <c r="G8" s="132"/>
      <c r="H8" s="75"/>
    </row>
    <row r="9" spans="1:26" ht="15.75" customHeight="1" x14ac:dyDescent="0.25">
      <c r="A9" s="123" t="s">
        <v>134</v>
      </c>
      <c r="B9" s="138">
        <f>'Tabulka č.3 - Gastroodpady'!G9</f>
        <v>0</v>
      </c>
      <c r="C9" s="133"/>
      <c r="D9" s="130"/>
      <c r="E9" s="131"/>
      <c r="F9" s="132"/>
      <c r="G9" s="132"/>
      <c r="H9" s="125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 customHeight="1" x14ac:dyDescent="0.25">
      <c r="A10" s="123" t="s">
        <v>135</v>
      </c>
      <c r="B10" s="138">
        <f>'Tabulka č.4 - Nebezpečné a osta'!G27</f>
        <v>0</v>
      </c>
      <c r="C10" s="129"/>
      <c r="D10" s="130"/>
      <c r="E10" s="131"/>
      <c r="F10" s="132"/>
      <c r="G10" s="132"/>
      <c r="H10" s="75"/>
    </row>
    <row r="11" spans="1:26" ht="15.75" customHeight="1" x14ac:dyDescent="0.25">
      <c r="A11" s="123" t="s">
        <v>136</v>
      </c>
      <c r="B11" s="138">
        <f>'Tabulka č.5 - VOK'!G18</f>
        <v>0</v>
      </c>
      <c r="C11" s="129"/>
      <c r="D11" s="130"/>
      <c r="E11" s="131"/>
      <c r="F11" s="132"/>
      <c r="G11" s="132"/>
      <c r="H11" s="75"/>
    </row>
    <row r="12" spans="1:26" ht="15.75" customHeight="1" x14ac:dyDescent="0.25">
      <c r="A12" s="123" t="s">
        <v>137</v>
      </c>
      <c r="B12" s="138">
        <f>'Tabulka č.6 - LAPOL'!G9</f>
        <v>0</v>
      </c>
      <c r="C12" s="129"/>
      <c r="D12" s="130"/>
      <c r="E12" s="131"/>
      <c r="F12" s="132"/>
      <c r="G12" s="132"/>
      <c r="H12" s="75"/>
    </row>
    <row r="13" spans="1:26" ht="15.75" customHeight="1" thickBot="1" x14ac:dyDescent="0.3">
      <c r="A13" s="123" t="s">
        <v>138</v>
      </c>
      <c r="B13" s="138">
        <f>'Tabulka č.7 - ESG reporting'!G6</f>
        <v>0</v>
      </c>
      <c r="C13" s="129"/>
      <c r="D13" s="130"/>
      <c r="E13" s="131"/>
      <c r="F13" s="132"/>
      <c r="G13" s="132"/>
      <c r="H13" s="75"/>
    </row>
    <row r="14" spans="1:26" ht="15.75" customHeight="1" thickBot="1" x14ac:dyDescent="0.3">
      <c r="A14" s="9" t="s">
        <v>5</v>
      </c>
      <c r="B14" s="52">
        <f>SUM(B7:B13)</f>
        <v>0</v>
      </c>
      <c r="C14" s="75"/>
      <c r="D14" s="75"/>
      <c r="E14" s="134"/>
      <c r="F14" s="135"/>
      <c r="G14" s="136"/>
      <c r="H14" s="75"/>
    </row>
    <row r="15" spans="1:26" ht="15.75" customHeight="1" x14ac:dyDescent="0.25">
      <c r="B15" s="171" t="s">
        <v>154</v>
      </c>
    </row>
    <row r="16" spans="1:2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</sheetData>
  <mergeCells count="1">
    <mergeCell ref="A5:E5"/>
  </mergeCells>
  <pageMargins left="0.70866141732283472" right="0.70866141732283472" top="0.78740157480314965" bottom="0.78740157480314965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B787-23BD-444B-ACFA-0DBEE21A5E62}">
  <sheetPr>
    <pageSetUpPr fitToPage="1"/>
  </sheetPr>
  <dimension ref="A1:G9"/>
  <sheetViews>
    <sheetView workbookViewId="0">
      <selection activeCell="A17" sqref="A17"/>
    </sheetView>
  </sheetViews>
  <sheetFormatPr defaultRowHeight="15" x14ac:dyDescent="0.25"/>
  <cols>
    <col min="1" max="1" width="56.42578125" customWidth="1"/>
    <col min="2" max="2" width="18.7109375" customWidth="1"/>
    <col min="3" max="3" width="9.42578125" customWidth="1"/>
    <col min="4" max="4" width="24.5703125" customWidth="1"/>
    <col min="5" max="5" width="85.7109375" bestFit="1" customWidth="1"/>
    <col min="6" max="6" width="14.42578125" customWidth="1"/>
    <col min="7" max="7" width="14.42578125"/>
  </cols>
  <sheetData>
    <row r="1" spans="1:7" x14ac:dyDescent="0.25">
      <c r="A1" s="187" t="str">
        <f>'Souhrn cen z oceněných tabulek'!A3</f>
        <v xml:space="preserve">Firma uchazeče: </v>
      </c>
    </row>
    <row r="3" spans="1:7" x14ac:dyDescent="0.25">
      <c r="A3" s="193" t="s">
        <v>9</v>
      </c>
      <c r="B3" s="192"/>
      <c r="C3" s="192"/>
      <c r="D3" s="192"/>
      <c r="E3" s="192"/>
    </row>
    <row r="4" spans="1:7" ht="51.75" x14ac:dyDescent="0.25">
      <c r="A4" s="1" t="s">
        <v>0</v>
      </c>
      <c r="B4" s="2" t="s">
        <v>119</v>
      </c>
      <c r="C4" s="2" t="s">
        <v>1</v>
      </c>
      <c r="D4" s="2" t="s">
        <v>117</v>
      </c>
      <c r="E4" s="2" t="s">
        <v>2</v>
      </c>
      <c r="F4" s="3" t="s">
        <v>3</v>
      </c>
      <c r="G4" s="3" t="s">
        <v>4</v>
      </c>
    </row>
    <row r="5" spans="1:7" ht="25.5" x14ac:dyDescent="0.25">
      <c r="A5" s="150" t="s">
        <v>10</v>
      </c>
      <c r="B5" s="4">
        <v>104</v>
      </c>
      <c r="C5" s="5">
        <v>3</v>
      </c>
      <c r="D5" s="110">
        <f>(C5*B5)*0.7</f>
        <v>218.39999999999998</v>
      </c>
      <c r="E5" s="45" t="s">
        <v>37</v>
      </c>
      <c r="F5" s="46"/>
      <c r="G5" s="47">
        <f t="shared" ref="G5:G7" si="0">F5*D5</f>
        <v>0</v>
      </c>
    </row>
    <row r="6" spans="1:7" ht="25.5" x14ac:dyDescent="0.25">
      <c r="A6" s="150" t="s">
        <v>11</v>
      </c>
      <c r="B6" s="6">
        <v>52</v>
      </c>
      <c r="C6" s="7">
        <v>1</v>
      </c>
      <c r="D6" s="111">
        <f t="shared" ref="D6:D8" si="1">C6*B6</f>
        <v>52</v>
      </c>
      <c r="E6" s="45" t="s">
        <v>37</v>
      </c>
      <c r="F6" s="46"/>
      <c r="G6" s="47">
        <f t="shared" si="0"/>
        <v>0</v>
      </c>
    </row>
    <row r="7" spans="1:7" ht="25.5" x14ac:dyDescent="0.25">
      <c r="A7" s="151" t="s">
        <v>153</v>
      </c>
      <c r="B7" s="114">
        <v>208</v>
      </c>
      <c r="C7" s="25">
        <v>3</v>
      </c>
      <c r="D7" s="112">
        <f t="shared" si="1"/>
        <v>624</v>
      </c>
      <c r="E7" s="45" t="s">
        <v>37</v>
      </c>
      <c r="F7" s="48"/>
      <c r="G7" s="47">
        <f t="shared" si="0"/>
        <v>0</v>
      </c>
    </row>
    <row r="8" spans="1:7" ht="26.25" thickBot="1" x14ac:dyDescent="0.3">
      <c r="A8" s="149" t="s">
        <v>43</v>
      </c>
      <c r="B8" s="6" t="s">
        <v>118</v>
      </c>
      <c r="C8" s="113">
        <v>7</v>
      </c>
      <c r="D8" s="112">
        <f t="shared" si="1"/>
        <v>7</v>
      </c>
      <c r="E8" s="118" t="s">
        <v>120</v>
      </c>
      <c r="F8" s="46"/>
      <c r="G8" s="57">
        <f>(F8*C8)*12</f>
        <v>0</v>
      </c>
    </row>
    <row r="9" spans="1:7" ht="15.75" thickBot="1" x14ac:dyDescent="0.3">
      <c r="F9" s="9" t="s">
        <v>5</v>
      </c>
      <c r="G9" s="52">
        <f>SUM(G5:G8)</f>
        <v>0</v>
      </c>
    </row>
  </sheetData>
  <mergeCells count="1">
    <mergeCell ref="A3:E3"/>
  </mergeCells>
  <pageMargins left="0.25" right="0.25" top="0.75" bottom="0.75" header="0.3" footer="0.3"/>
  <pageSetup paperSize="9" scale="65"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B3096-43A9-4E94-9DD9-6F1BC61C91E6}">
  <sheetPr>
    <pageSetUpPr fitToPage="1"/>
  </sheetPr>
  <dimension ref="A1:G16"/>
  <sheetViews>
    <sheetView workbookViewId="0">
      <selection activeCell="B18" sqref="B18"/>
    </sheetView>
  </sheetViews>
  <sheetFormatPr defaultRowHeight="15" x14ac:dyDescent="0.25"/>
  <cols>
    <col min="1" max="1" width="80.5703125" customWidth="1"/>
    <col min="2" max="2" width="18.7109375" customWidth="1"/>
    <col min="3" max="3" width="11" customWidth="1"/>
    <col min="4" max="4" width="24.5703125" customWidth="1"/>
    <col min="5" max="5" width="85.7109375" bestFit="1" customWidth="1"/>
    <col min="6" max="6" width="14.42578125" customWidth="1"/>
    <col min="7" max="7" width="13.85546875" bestFit="1" customWidth="1"/>
  </cols>
  <sheetData>
    <row r="1" spans="1:7" x14ac:dyDescent="0.25">
      <c r="A1" s="187" t="str">
        <f>'Souhrn cen z oceněných tabulek'!A3</f>
        <v xml:space="preserve">Firma uchazeče: </v>
      </c>
    </row>
    <row r="3" spans="1:7" x14ac:dyDescent="0.25">
      <c r="A3" s="194" t="s">
        <v>6</v>
      </c>
      <c r="B3" s="192"/>
      <c r="C3" s="192"/>
      <c r="D3" s="192"/>
      <c r="E3" s="192"/>
    </row>
    <row r="4" spans="1:7" ht="51" x14ac:dyDescent="0.25">
      <c r="A4" s="172" t="s">
        <v>0</v>
      </c>
      <c r="B4" s="172" t="s">
        <v>121</v>
      </c>
      <c r="C4" s="172" t="s">
        <v>1</v>
      </c>
      <c r="D4" s="172" t="s">
        <v>117</v>
      </c>
      <c r="E4" s="172" t="s">
        <v>2</v>
      </c>
      <c r="F4" s="11" t="s">
        <v>3</v>
      </c>
      <c r="G4" s="11" t="s">
        <v>4</v>
      </c>
    </row>
    <row r="5" spans="1:7" ht="38.25" x14ac:dyDescent="0.25">
      <c r="A5" s="147" t="s">
        <v>12</v>
      </c>
      <c r="B5" s="12">
        <v>104</v>
      </c>
      <c r="C5" s="13">
        <v>1</v>
      </c>
      <c r="D5" s="74">
        <f t="shared" ref="D5:D15" si="0">C5*B5</f>
        <v>104</v>
      </c>
      <c r="E5" s="49" t="s">
        <v>20</v>
      </c>
      <c r="F5" s="50"/>
      <c r="G5" s="51">
        <f t="shared" ref="G5:G12" si="1">F5*D5</f>
        <v>0</v>
      </c>
    </row>
    <row r="6" spans="1:7" ht="38.25" x14ac:dyDescent="0.25">
      <c r="A6" s="147" t="s">
        <v>13</v>
      </c>
      <c r="B6" s="12">
        <v>26</v>
      </c>
      <c r="C6" s="13">
        <v>1</v>
      </c>
      <c r="D6" s="74">
        <f t="shared" si="0"/>
        <v>26</v>
      </c>
      <c r="E6" s="49" t="s">
        <v>20</v>
      </c>
      <c r="F6" s="50"/>
      <c r="G6" s="51">
        <f t="shared" si="1"/>
        <v>0</v>
      </c>
    </row>
    <row r="7" spans="1:7" ht="38.25" x14ac:dyDescent="0.25">
      <c r="A7" s="148" t="s">
        <v>14</v>
      </c>
      <c r="B7" s="12">
        <v>17</v>
      </c>
      <c r="C7" s="13">
        <v>3</v>
      </c>
      <c r="D7" s="74">
        <f t="shared" si="0"/>
        <v>51</v>
      </c>
      <c r="E7" s="49" t="s">
        <v>20</v>
      </c>
      <c r="F7" s="50"/>
      <c r="G7" s="51">
        <f t="shared" si="1"/>
        <v>0</v>
      </c>
    </row>
    <row r="8" spans="1:7" ht="38.25" x14ac:dyDescent="0.25">
      <c r="A8" s="148" t="s">
        <v>15</v>
      </c>
      <c r="B8" s="12">
        <v>78</v>
      </c>
      <c r="C8" s="13">
        <v>3</v>
      </c>
      <c r="D8" s="74">
        <f t="shared" si="0"/>
        <v>234</v>
      </c>
      <c r="E8" s="49" t="s">
        <v>20</v>
      </c>
      <c r="F8" s="50"/>
      <c r="G8" s="51">
        <f t="shared" si="1"/>
        <v>0</v>
      </c>
    </row>
    <row r="9" spans="1:7" ht="38.25" x14ac:dyDescent="0.25">
      <c r="A9" s="147" t="s">
        <v>16</v>
      </c>
      <c r="B9" s="12">
        <v>104</v>
      </c>
      <c r="C9" s="13">
        <v>1</v>
      </c>
      <c r="D9" s="74">
        <f t="shared" si="0"/>
        <v>104</v>
      </c>
      <c r="E9" s="49" t="s">
        <v>20</v>
      </c>
      <c r="F9" s="50"/>
      <c r="G9" s="51">
        <f t="shared" si="1"/>
        <v>0</v>
      </c>
    </row>
    <row r="10" spans="1:7" ht="38.25" x14ac:dyDescent="0.25">
      <c r="A10" s="147" t="s">
        <v>17</v>
      </c>
      <c r="B10" s="12">
        <v>12</v>
      </c>
      <c r="C10" s="13">
        <v>1</v>
      </c>
      <c r="D10" s="74">
        <f t="shared" si="0"/>
        <v>12</v>
      </c>
      <c r="E10" s="49" t="s">
        <v>20</v>
      </c>
      <c r="F10" s="50"/>
      <c r="G10" s="51">
        <f t="shared" si="1"/>
        <v>0</v>
      </c>
    </row>
    <row r="11" spans="1:7" ht="38.25" x14ac:dyDescent="0.25">
      <c r="A11" s="147" t="s">
        <v>18</v>
      </c>
      <c r="B11" s="12">
        <v>52</v>
      </c>
      <c r="C11" s="13">
        <v>2</v>
      </c>
      <c r="D11" s="74">
        <f t="shared" si="0"/>
        <v>104</v>
      </c>
      <c r="E11" s="49" t="s">
        <v>20</v>
      </c>
      <c r="F11" s="50"/>
      <c r="G11" s="51">
        <f t="shared" si="1"/>
        <v>0</v>
      </c>
    </row>
    <row r="12" spans="1:7" ht="38.25" x14ac:dyDescent="0.25">
      <c r="A12" s="147" t="s">
        <v>19</v>
      </c>
      <c r="B12" s="12">
        <v>52</v>
      </c>
      <c r="C12" s="13">
        <v>1</v>
      </c>
      <c r="D12" s="74">
        <f t="shared" si="0"/>
        <v>52</v>
      </c>
      <c r="E12" s="49" t="s">
        <v>20</v>
      </c>
      <c r="F12" s="50"/>
      <c r="G12" s="51">
        <f t="shared" si="1"/>
        <v>0</v>
      </c>
    </row>
    <row r="13" spans="1:7" ht="25.5" x14ac:dyDescent="0.25">
      <c r="A13" s="188" t="s">
        <v>42</v>
      </c>
      <c r="B13" s="108" t="s">
        <v>118</v>
      </c>
      <c r="C13" s="20">
        <v>4</v>
      </c>
      <c r="D13" s="74">
        <f t="shared" si="0"/>
        <v>4</v>
      </c>
      <c r="E13" s="118" t="s">
        <v>120</v>
      </c>
      <c r="F13" s="46"/>
      <c r="G13" s="57">
        <f>(F13*C13)</f>
        <v>0</v>
      </c>
    </row>
    <row r="14" spans="1:7" ht="25.5" x14ac:dyDescent="0.25">
      <c r="A14" s="189" t="s">
        <v>40</v>
      </c>
      <c r="B14" s="108" t="s">
        <v>118</v>
      </c>
      <c r="C14" s="20">
        <v>7</v>
      </c>
      <c r="D14" s="74">
        <f t="shared" si="0"/>
        <v>7</v>
      </c>
      <c r="E14" s="118" t="s">
        <v>120</v>
      </c>
      <c r="F14" s="46"/>
      <c r="G14" s="57">
        <f>(F14*C14)</f>
        <v>0</v>
      </c>
    </row>
    <row r="15" spans="1:7" ht="26.25" thickBot="1" x14ac:dyDescent="0.3">
      <c r="A15" s="189" t="s">
        <v>41</v>
      </c>
      <c r="B15" s="108" t="s">
        <v>118</v>
      </c>
      <c r="C15" s="20">
        <v>1</v>
      </c>
      <c r="D15" s="74">
        <f t="shared" si="0"/>
        <v>1</v>
      </c>
      <c r="E15" s="118" t="s">
        <v>120</v>
      </c>
      <c r="F15" s="46"/>
      <c r="G15" s="57">
        <f>(F15*C15)</f>
        <v>0</v>
      </c>
    </row>
    <row r="16" spans="1:7" ht="15.75" thickBot="1" x14ac:dyDescent="0.3">
      <c r="F16" s="41" t="s">
        <v>5</v>
      </c>
      <c r="G16" s="59">
        <f>SUM(G5:G15)</f>
        <v>0</v>
      </c>
    </row>
  </sheetData>
  <mergeCells count="1">
    <mergeCell ref="A3:E3"/>
  </mergeCells>
  <pageMargins left="0.25" right="0.25" top="0.75" bottom="0.75" header="0.3" footer="0.3"/>
  <pageSetup paperSize="9" scale="58" orientation="landscape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F7CE3-AE3A-489C-B7FB-775081013CDE}">
  <sheetPr>
    <pageSetUpPr fitToPage="1"/>
  </sheetPr>
  <dimension ref="A1:G10"/>
  <sheetViews>
    <sheetView workbookViewId="0">
      <selection activeCell="C1" sqref="C1"/>
    </sheetView>
  </sheetViews>
  <sheetFormatPr defaultRowHeight="15" x14ac:dyDescent="0.25"/>
  <cols>
    <col min="1" max="1" width="68.5703125" customWidth="1"/>
    <col min="2" max="2" width="18.7109375" customWidth="1"/>
    <col min="3" max="3" width="11" customWidth="1"/>
    <col min="4" max="4" width="24.5703125" customWidth="1"/>
    <col min="5" max="5" width="28.42578125" customWidth="1"/>
    <col min="6" max="6" width="14.42578125" customWidth="1"/>
    <col min="7" max="7" width="13.85546875" bestFit="1" customWidth="1"/>
  </cols>
  <sheetData>
    <row r="1" spans="1:7" x14ac:dyDescent="0.25">
      <c r="A1" s="195" t="str">
        <f>'Souhrn cen z oceněných tabulek'!A3</f>
        <v xml:space="preserve">Firma uchazeče: </v>
      </c>
      <c r="B1" s="195"/>
    </row>
    <row r="2" spans="1:7" x14ac:dyDescent="0.25">
      <c r="G2" s="75"/>
    </row>
    <row r="3" spans="1:7" x14ac:dyDescent="0.25">
      <c r="A3" s="193" t="s">
        <v>57</v>
      </c>
      <c r="B3" s="192"/>
      <c r="C3" s="192"/>
      <c r="D3" s="192"/>
      <c r="E3" s="192"/>
      <c r="G3" s="190"/>
    </row>
    <row r="4" spans="1:7" ht="59.1" customHeight="1" x14ac:dyDescent="0.25">
      <c r="A4" s="173" t="s">
        <v>0</v>
      </c>
      <c r="B4" s="172" t="s">
        <v>121</v>
      </c>
      <c r="C4" s="174" t="s">
        <v>1</v>
      </c>
      <c r="D4" s="172" t="s">
        <v>117</v>
      </c>
      <c r="E4" s="172" t="s">
        <v>2</v>
      </c>
      <c r="F4" s="175" t="s">
        <v>3</v>
      </c>
      <c r="G4" s="175" t="s">
        <v>4</v>
      </c>
    </row>
    <row r="5" spans="1:7" x14ac:dyDescent="0.25">
      <c r="A5" s="152" t="s">
        <v>55</v>
      </c>
      <c r="B5" s="115" t="s">
        <v>56</v>
      </c>
      <c r="C5" s="35">
        <v>20</v>
      </c>
      <c r="D5" s="34">
        <f>C5*B5</f>
        <v>1040</v>
      </c>
      <c r="E5" s="124" t="s">
        <v>122</v>
      </c>
      <c r="F5" s="50"/>
      <c r="G5" s="51">
        <f>F5*D5</f>
        <v>0</v>
      </c>
    </row>
    <row r="6" spans="1:7" x14ac:dyDescent="0.25">
      <c r="A6" s="152" t="s">
        <v>54</v>
      </c>
      <c r="B6" s="36" t="s">
        <v>56</v>
      </c>
      <c r="C6" s="35">
        <v>2</v>
      </c>
      <c r="D6" s="34">
        <f>C6*B6</f>
        <v>104</v>
      </c>
      <c r="E6" s="124" t="s">
        <v>122</v>
      </c>
      <c r="F6" s="53"/>
      <c r="G6" s="51">
        <f>F6*D6</f>
        <v>0</v>
      </c>
    </row>
    <row r="7" spans="1:7" x14ac:dyDescent="0.25">
      <c r="A7" s="149" t="s">
        <v>39</v>
      </c>
      <c r="B7" s="107" t="s">
        <v>118</v>
      </c>
      <c r="C7" s="117">
        <v>2</v>
      </c>
      <c r="D7" s="34">
        <f t="shared" ref="D7:D8" si="0">C7*B7</f>
        <v>2</v>
      </c>
      <c r="E7" s="124" t="s">
        <v>123</v>
      </c>
      <c r="F7" s="46"/>
      <c r="G7" s="57">
        <f t="shared" ref="G7:G8" si="1">(F7*C7)*12</f>
        <v>0</v>
      </c>
    </row>
    <row r="8" spans="1:7" ht="15.75" thickBot="1" x14ac:dyDescent="0.3">
      <c r="A8" s="149" t="s">
        <v>38</v>
      </c>
      <c r="B8" s="107" t="s">
        <v>118</v>
      </c>
      <c r="C8" s="116">
        <v>20</v>
      </c>
      <c r="D8" s="34">
        <f t="shared" si="0"/>
        <v>20</v>
      </c>
      <c r="E8" s="124" t="s">
        <v>123</v>
      </c>
      <c r="F8" s="46"/>
      <c r="G8" s="57">
        <f t="shared" si="1"/>
        <v>0</v>
      </c>
    </row>
    <row r="9" spans="1:7" ht="15.75" thickBot="1" x14ac:dyDescent="0.3">
      <c r="F9" s="42" t="s">
        <v>5</v>
      </c>
      <c r="G9" s="56">
        <f>SUM(G5:G8)</f>
        <v>0</v>
      </c>
    </row>
    <row r="10" spans="1:7" x14ac:dyDescent="0.25">
      <c r="G10" s="139"/>
    </row>
  </sheetData>
  <mergeCells count="2">
    <mergeCell ref="A3:E3"/>
    <mergeCell ref="A1:B1"/>
  </mergeCells>
  <pageMargins left="0.25" right="0.25" top="0.75" bottom="0.75" header="0.3" footer="0.3"/>
  <pageSetup paperSize="9" scale="81" orientation="landscape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5514-FA3D-4EE2-AEDE-3C645937A186}">
  <sheetPr>
    <pageSetUpPr fitToPage="1"/>
  </sheetPr>
  <dimension ref="A1:G28"/>
  <sheetViews>
    <sheetView workbookViewId="0">
      <selection activeCell="A5" sqref="A5"/>
    </sheetView>
  </sheetViews>
  <sheetFormatPr defaultRowHeight="15" x14ac:dyDescent="0.25"/>
  <cols>
    <col min="1" max="1" width="80.5703125" customWidth="1"/>
    <col min="2" max="2" width="16.28515625" customWidth="1"/>
    <col min="3" max="3" width="10" customWidth="1"/>
    <col min="4" max="4" width="24.5703125" customWidth="1"/>
    <col min="5" max="5" width="85.7109375" bestFit="1" customWidth="1"/>
    <col min="6" max="6" width="14.42578125" customWidth="1"/>
    <col min="7" max="7" width="14.42578125"/>
  </cols>
  <sheetData>
    <row r="1" spans="1:7" x14ac:dyDescent="0.25">
      <c r="A1" s="187" t="str">
        <f>'Souhrn cen z oceněných tabulek'!A3</f>
        <v xml:space="preserve">Firma uchazeče: </v>
      </c>
    </row>
    <row r="3" spans="1:7" x14ac:dyDescent="0.25">
      <c r="A3" s="196" t="s">
        <v>53</v>
      </c>
      <c r="B3" s="192"/>
      <c r="C3" s="192"/>
      <c r="D3" s="192"/>
      <c r="E3" s="192"/>
    </row>
    <row r="4" spans="1:7" ht="43.5" customHeight="1" x14ac:dyDescent="0.25">
      <c r="A4" s="176" t="s">
        <v>0</v>
      </c>
      <c r="B4" s="177" t="s">
        <v>124</v>
      </c>
      <c r="C4" s="178" t="s">
        <v>125</v>
      </c>
      <c r="D4" s="179" t="s">
        <v>126</v>
      </c>
      <c r="E4" s="172" t="s">
        <v>2</v>
      </c>
      <c r="F4" s="11" t="s">
        <v>3</v>
      </c>
      <c r="G4" s="11" t="s">
        <v>4</v>
      </c>
    </row>
    <row r="5" spans="1:7" ht="26.25" x14ac:dyDescent="0.25">
      <c r="A5" s="153" t="s">
        <v>23</v>
      </c>
      <c r="B5" s="154" t="s">
        <v>21</v>
      </c>
      <c r="C5" s="64">
        <v>1</v>
      </c>
      <c r="D5" s="73" t="s">
        <v>151</v>
      </c>
      <c r="E5" s="119" t="s">
        <v>7</v>
      </c>
      <c r="F5" s="50"/>
      <c r="G5" s="51">
        <f>F5*D5</f>
        <v>0</v>
      </c>
    </row>
    <row r="6" spans="1:7" ht="26.25" x14ac:dyDescent="0.25">
      <c r="A6" s="155" t="s">
        <v>25</v>
      </c>
      <c r="B6" s="154" t="s">
        <v>21</v>
      </c>
      <c r="C6" s="64">
        <v>1</v>
      </c>
      <c r="D6" s="73" t="s">
        <v>152</v>
      </c>
      <c r="E6" s="119" t="s">
        <v>7</v>
      </c>
      <c r="F6" s="50"/>
      <c r="G6" s="51">
        <f t="shared" ref="G6:G26" si="0">F6*D6</f>
        <v>0</v>
      </c>
    </row>
    <row r="7" spans="1:7" ht="26.25" x14ac:dyDescent="0.25">
      <c r="A7" s="155" t="s">
        <v>24</v>
      </c>
      <c r="B7" s="154" t="s">
        <v>21</v>
      </c>
      <c r="C7" s="64">
        <v>1</v>
      </c>
      <c r="D7" s="73" t="s">
        <v>118</v>
      </c>
      <c r="E7" s="119" t="s">
        <v>7</v>
      </c>
      <c r="F7" s="50"/>
      <c r="G7" s="51">
        <f t="shared" si="0"/>
        <v>0</v>
      </c>
    </row>
    <row r="8" spans="1:7" x14ac:dyDescent="0.25">
      <c r="A8" s="155" t="s">
        <v>26</v>
      </c>
      <c r="B8" s="154" t="s">
        <v>21</v>
      </c>
      <c r="C8" s="64">
        <v>1</v>
      </c>
      <c r="D8" s="73" t="s">
        <v>118</v>
      </c>
      <c r="E8" s="119" t="s">
        <v>7</v>
      </c>
      <c r="F8" s="50"/>
      <c r="G8" s="51">
        <f t="shared" si="0"/>
        <v>0</v>
      </c>
    </row>
    <row r="9" spans="1:7" x14ac:dyDescent="0.25">
      <c r="A9" s="155" t="s">
        <v>8</v>
      </c>
      <c r="B9" s="154" t="s">
        <v>21</v>
      </c>
      <c r="C9" s="64">
        <v>1</v>
      </c>
      <c r="D9" s="73" t="s">
        <v>144</v>
      </c>
      <c r="E9" s="119" t="s">
        <v>7</v>
      </c>
      <c r="F9" s="50"/>
      <c r="G9" s="51">
        <f t="shared" si="0"/>
        <v>0</v>
      </c>
    </row>
    <row r="10" spans="1:7" x14ac:dyDescent="0.25">
      <c r="A10" s="155" t="s">
        <v>27</v>
      </c>
      <c r="B10" s="154" t="s">
        <v>21</v>
      </c>
      <c r="C10" s="64">
        <v>1</v>
      </c>
      <c r="D10" s="73" t="s">
        <v>143</v>
      </c>
      <c r="E10" s="119" t="s">
        <v>7</v>
      </c>
      <c r="F10" s="50"/>
      <c r="G10" s="51">
        <f t="shared" si="0"/>
        <v>0</v>
      </c>
    </row>
    <row r="11" spans="1:7" x14ac:dyDescent="0.25">
      <c r="A11" s="155" t="s">
        <v>32</v>
      </c>
      <c r="B11" s="154" t="s">
        <v>21</v>
      </c>
      <c r="C11" s="64">
        <v>1</v>
      </c>
      <c r="D11" s="73" t="s">
        <v>150</v>
      </c>
      <c r="E11" s="119" t="s">
        <v>7</v>
      </c>
      <c r="F11" s="50"/>
      <c r="G11" s="51">
        <f t="shared" si="0"/>
        <v>0</v>
      </c>
    </row>
    <row r="12" spans="1:7" x14ac:dyDescent="0.25">
      <c r="A12" s="152" t="s">
        <v>28</v>
      </c>
      <c r="B12" s="154" t="s">
        <v>22</v>
      </c>
      <c r="C12" s="64">
        <v>1</v>
      </c>
      <c r="D12" s="73" t="s">
        <v>149</v>
      </c>
      <c r="E12" s="119" t="s">
        <v>7</v>
      </c>
      <c r="F12" s="50"/>
      <c r="G12" s="51">
        <f t="shared" si="0"/>
        <v>0</v>
      </c>
    </row>
    <row r="13" spans="1:7" ht="26.25" x14ac:dyDescent="0.25">
      <c r="A13" s="153" t="s">
        <v>29</v>
      </c>
      <c r="B13" s="154" t="s">
        <v>22</v>
      </c>
      <c r="C13" s="64">
        <v>1</v>
      </c>
      <c r="D13" s="73" t="s">
        <v>149</v>
      </c>
      <c r="E13" s="119" t="s">
        <v>7</v>
      </c>
      <c r="F13" s="50"/>
      <c r="G13" s="51">
        <f t="shared" si="0"/>
        <v>0</v>
      </c>
    </row>
    <row r="14" spans="1:7" ht="26.25" x14ac:dyDescent="0.25">
      <c r="A14" s="153" t="s">
        <v>30</v>
      </c>
      <c r="B14" s="156" t="s">
        <v>21</v>
      </c>
      <c r="C14" s="64">
        <v>1</v>
      </c>
      <c r="D14" s="73" t="s">
        <v>140</v>
      </c>
      <c r="E14" s="119" t="s">
        <v>7</v>
      </c>
      <c r="F14" s="50"/>
      <c r="G14" s="51">
        <f t="shared" si="0"/>
        <v>0</v>
      </c>
    </row>
    <row r="15" spans="1:7" x14ac:dyDescent="0.25">
      <c r="A15" s="157" t="s">
        <v>31</v>
      </c>
      <c r="B15" s="158" t="s">
        <v>22</v>
      </c>
      <c r="C15" s="64">
        <v>1</v>
      </c>
      <c r="D15" s="73" t="s">
        <v>149</v>
      </c>
      <c r="E15" s="119" t="s">
        <v>7</v>
      </c>
      <c r="F15" s="50"/>
      <c r="G15" s="51">
        <f t="shared" si="0"/>
        <v>0</v>
      </c>
    </row>
    <row r="16" spans="1:7" x14ac:dyDescent="0.25">
      <c r="A16" s="152" t="s">
        <v>33</v>
      </c>
      <c r="B16" s="154" t="s">
        <v>22</v>
      </c>
      <c r="C16" s="64">
        <v>1</v>
      </c>
      <c r="D16" s="73" t="s">
        <v>148</v>
      </c>
      <c r="E16" s="119" t="s">
        <v>7</v>
      </c>
      <c r="F16" s="50"/>
      <c r="G16" s="51">
        <f t="shared" si="0"/>
        <v>0</v>
      </c>
    </row>
    <row r="17" spans="1:7" x14ac:dyDescent="0.25">
      <c r="A17" s="152" t="s">
        <v>34</v>
      </c>
      <c r="B17" s="159" t="s">
        <v>21</v>
      </c>
      <c r="C17" s="64">
        <v>1</v>
      </c>
      <c r="D17" s="73" t="s">
        <v>139</v>
      </c>
      <c r="E17" s="119" t="s">
        <v>7</v>
      </c>
      <c r="F17" s="50"/>
      <c r="G17" s="51">
        <f t="shared" si="0"/>
        <v>0</v>
      </c>
    </row>
    <row r="18" spans="1:7" x14ac:dyDescent="0.25">
      <c r="A18" s="152" t="s">
        <v>35</v>
      </c>
      <c r="B18" s="160" t="s">
        <v>22</v>
      </c>
      <c r="C18" s="64">
        <v>1</v>
      </c>
      <c r="D18" s="73" t="s">
        <v>139</v>
      </c>
      <c r="E18" s="119" t="s">
        <v>7</v>
      </c>
      <c r="F18" s="50"/>
      <c r="G18" s="51">
        <f t="shared" si="0"/>
        <v>0</v>
      </c>
    </row>
    <row r="19" spans="1:7" x14ac:dyDescent="0.25">
      <c r="A19" s="152" t="s">
        <v>36</v>
      </c>
      <c r="B19" s="154" t="s">
        <v>22</v>
      </c>
      <c r="C19" s="64">
        <v>1</v>
      </c>
      <c r="D19" s="73" t="s">
        <v>147</v>
      </c>
      <c r="E19" s="119" t="s">
        <v>7</v>
      </c>
      <c r="F19" s="50"/>
      <c r="G19" s="51">
        <f t="shared" si="0"/>
        <v>0</v>
      </c>
    </row>
    <row r="20" spans="1:7" ht="25.5" x14ac:dyDescent="0.25">
      <c r="A20" s="152" t="s">
        <v>49</v>
      </c>
      <c r="B20" s="154" t="s">
        <v>21</v>
      </c>
      <c r="C20" s="64">
        <v>1</v>
      </c>
      <c r="D20" s="73" t="s">
        <v>145</v>
      </c>
      <c r="E20" s="109" t="s">
        <v>73</v>
      </c>
      <c r="F20" s="50"/>
      <c r="G20" s="51">
        <f t="shared" si="0"/>
        <v>0</v>
      </c>
    </row>
    <row r="21" spans="1:7" ht="25.5" x14ac:dyDescent="0.25">
      <c r="A21" s="152" t="s">
        <v>50</v>
      </c>
      <c r="B21" s="154" t="s">
        <v>21</v>
      </c>
      <c r="C21" s="64">
        <v>1</v>
      </c>
      <c r="D21" s="73" t="s">
        <v>146</v>
      </c>
      <c r="E21" s="109" t="s">
        <v>73</v>
      </c>
      <c r="F21" s="50"/>
      <c r="G21" s="51">
        <f t="shared" si="0"/>
        <v>0</v>
      </c>
    </row>
    <row r="22" spans="1:7" ht="25.5" x14ac:dyDescent="0.25">
      <c r="A22" s="161" t="s">
        <v>51</v>
      </c>
      <c r="B22" s="154" t="s">
        <v>21</v>
      </c>
      <c r="C22" s="64">
        <v>1</v>
      </c>
      <c r="D22" s="73" t="s">
        <v>141</v>
      </c>
      <c r="E22" s="109" t="s">
        <v>73</v>
      </c>
      <c r="F22" s="50"/>
      <c r="G22" s="51">
        <f t="shared" si="0"/>
        <v>0</v>
      </c>
    </row>
    <row r="23" spans="1:7" ht="25.5" x14ac:dyDescent="0.25">
      <c r="A23" s="162" t="s">
        <v>52</v>
      </c>
      <c r="B23" s="159" t="s">
        <v>21</v>
      </c>
      <c r="C23" s="64">
        <v>1</v>
      </c>
      <c r="D23" s="73" t="s">
        <v>142</v>
      </c>
      <c r="E23" s="109" t="s">
        <v>73</v>
      </c>
      <c r="F23" s="55"/>
      <c r="G23" s="51">
        <f t="shared" si="0"/>
        <v>0</v>
      </c>
    </row>
    <row r="24" spans="1:7" x14ac:dyDescent="0.25">
      <c r="A24" s="163" t="s">
        <v>66</v>
      </c>
      <c r="B24" s="164" t="s">
        <v>58</v>
      </c>
      <c r="C24" s="70">
        <v>2</v>
      </c>
      <c r="D24" s="145">
        <v>2</v>
      </c>
      <c r="E24" s="120" t="s">
        <v>70</v>
      </c>
      <c r="F24" s="62"/>
      <c r="G24" s="51">
        <f t="shared" si="0"/>
        <v>0</v>
      </c>
    </row>
    <row r="25" spans="1:7" x14ac:dyDescent="0.25">
      <c r="A25" s="165" t="s">
        <v>67</v>
      </c>
      <c r="B25" s="166" t="s">
        <v>58</v>
      </c>
      <c r="C25" s="71">
        <v>2</v>
      </c>
      <c r="D25" s="145">
        <v>2</v>
      </c>
      <c r="E25" s="120" t="s">
        <v>70</v>
      </c>
      <c r="F25" s="61"/>
      <c r="G25" s="51">
        <f t="shared" si="0"/>
        <v>0</v>
      </c>
    </row>
    <row r="26" spans="1:7" ht="15.75" thickBot="1" x14ac:dyDescent="0.3">
      <c r="A26" s="165" t="s">
        <v>68</v>
      </c>
      <c r="B26" s="167" t="s">
        <v>58</v>
      </c>
      <c r="C26" s="72">
        <v>2</v>
      </c>
      <c r="D26" s="145">
        <v>20</v>
      </c>
      <c r="E26" s="120" t="s">
        <v>70</v>
      </c>
      <c r="F26" s="63"/>
      <c r="G26" s="51">
        <f t="shared" si="0"/>
        <v>0</v>
      </c>
    </row>
    <row r="27" spans="1:7" ht="23.25" thickBot="1" x14ac:dyDescent="0.3">
      <c r="A27" s="40" t="s">
        <v>72</v>
      </c>
      <c r="B27" s="15"/>
      <c r="C27" s="18"/>
      <c r="D27" s="19"/>
      <c r="E27" s="16"/>
      <c r="F27" s="42" t="s">
        <v>5</v>
      </c>
      <c r="G27" s="56">
        <f>SUM(G5:G26)</f>
        <v>0</v>
      </c>
    </row>
    <row r="28" spans="1:7" x14ac:dyDescent="0.25">
      <c r="G28" s="139"/>
    </row>
  </sheetData>
  <mergeCells count="1">
    <mergeCell ref="A3:E3"/>
  </mergeCells>
  <pageMargins left="0.25" right="0.25" top="0.75" bottom="0.75" header="0.3" footer="0.3"/>
  <pageSetup paperSize="9" scale="59" orientation="landscape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3DE7-27B8-4052-80C5-F264CDA63F06}">
  <sheetPr>
    <pageSetUpPr fitToPage="1"/>
  </sheetPr>
  <dimension ref="A1:G18"/>
  <sheetViews>
    <sheetView workbookViewId="0">
      <selection activeCell="E1" sqref="E1"/>
    </sheetView>
  </sheetViews>
  <sheetFormatPr defaultRowHeight="15" x14ac:dyDescent="0.25"/>
  <cols>
    <col min="1" max="1" width="52" customWidth="1"/>
    <col min="2" max="2" width="11.7109375" customWidth="1"/>
    <col min="3" max="3" width="7.42578125" customWidth="1"/>
    <col min="4" max="4" width="14.42578125" customWidth="1"/>
    <col min="5" max="5" width="90" bestFit="1" customWidth="1"/>
    <col min="6" max="6" width="14.42578125" customWidth="1"/>
    <col min="7" max="7" width="13.85546875" bestFit="1" customWidth="1"/>
  </cols>
  <sheetData>
    <row r="1" spans="1:7" x14ac:dyDescent="0.25">
      <c r="A1" s="195" t="str">
        <f>'Souhrn cen z oceněných tabulek'!A3</f>
        <v xml:space="preserve">Firma uchazeče: </v>
      </c>
      <c r="B1" s="195"/>
      <c r="C1" s="195"/>
      <c r="D1" s="195"/>
    </row>
    <row r="3" spans="1:7" x14ac:dyDescent="0.25">
      <c r="A3" s="191" t="s">
        <v>127</v>
      </c>
      <c r="B3" s="192"/>
      <c r="C3" s="192"/>
      <c r="D3" s="192"/>
      <c r="E3" s="192"/>
    </row>
    <row r="4" spans="1:7" ht="46.5" customHeight="1" x14ac:dyDescent="0.25">
      <c r="A4" s="173" t="s">
        <v>0</v>
      </c>
      <c r="B4" s="180"/>
      <c r="C4" s="174" t="s">
        <v>86</v>
      </c>
      <c r="D4" s="174" t="s">
        <v>85</v>
      </c>
      <c r="E4" s="172" t="s">
        <v>2</v>
      </c>
      <c r="F4" s="11" t="s">
        <v>3</v>
      </c>
      <c r="G4" s="11" t="s">
        <v>4</v>
      </c>
    </row>
    <row r="5" spans="1:7" x14ac:dyDescent="0.25">
      <c r="A5" s="152" t="s">
        <v>62</v>
      </c>
      <c r="B5" s="168" t="s">
        <v>58</v>
      </c>
      <c r="C5" s="65">
        <v>1</v>
      </c>
      <c r="D5" s="143">
        <v>135</v>
      </c>
      <c r="E5" s="60" t="s">
        <v>69</v>
      </c>
      <c r="F5" s="50"/>
      <c r="G5" s="51">
        <f>F5*D5</f>
        <v>0</v>
      </c>
    </row>
    <row r="6" spans="1:7" x14ac:dyDescent="0.25">
      <c r="A6" s="152" t="s">
        <v>63</v>
      </c>
      <c r="B6" s="168" t="s">
        <v>58</v>
      </c>
      <c r="C6" s="65">
        <v>1</v>
      </c>
      <c r="D6" s="143">
        <v>2</v>
      </c>
      <c r="E6" s="60" t="s">
        <v>69</v>
      </c>
      <c r="F6" s="50"/>
      <c r="G6" s="51">
        <f t="shared" ref="G6:G11" si="0">F6*D6</f>
        <v>0</v>
      </c>
    </row>
    <row r="7" spans="1:7" x14ac:dyDescent="0.25">
      <c r="A7" s="152" t="s">
        <v>65</v>
      </c>
      <c r="B7" s="168" t="s">
        <v>58</v>
      </c>
      <c r="C7" s="66">
        <v>1</v>
      </c>
      <c r="D7" s="143">
        <v>10</v>
      </c>
      <c r="E7" s="60" t="s">
        <v>69</v>
      </c>
      <c r="F7" s="50"/>
      <c r="G7" s="51">
        <f t="shared" si="0"/>
        <v>0</v>
      </c>
    </row>
    <row r="8" spans="1:7" x14ac:dyDescent="0.25">
      <c r="A8" s="152" t="s">
        <v>64</v>
      </c>
      <c r="B8" s="168" t="s">
        <v>58</v>
      </c>
      <c r="C8" s="67">
        <v>1</v>
      </c>
      <c r="D8" s="143">
        <v>26</v>
      </c>
      <c r="E8" s="60" t="s">
        <v>69</v>
      </c>
      <c r="F8" s="50"/>
      <c r="G8" s="51">
        <f t="shared" si="0"/>
        <v>0</v>
      </c>
    </row>
    <row r="9" spans="1:7" x14ac:dyDescent="0.25">
      <c r="A9" s="152" t="s">
        <v>61</v>
      </c>
      <c r="B9" s="168" t="s">
        <v>58</v>
      </c>
      <c r="C9" s="68">
        <v>1</v>
      </c>
      <c r="D9" s="144">
        <v>1</v>
      </c>
      <c r="E9" s="60" t="s">
        <v>69</v>
      </c>
      <c r="F9" s="50"/>
      <c r="G9" s="51">
        <f t="shared" si="0"/>
        <v>0</v>
      </c>
    </row>
    <row r="10" spans="1:7" x14ac:dyDescent="0.25">
      <c r="A10" s="152" t="s">
        <v>60</v>
      </c>
      <c r="B10" s="168" t="s">
        <v>58</v>
      </c>
      <c r="C10" s="69">
        <v>1</v>
      </c>
      <c r="D10" s="142">
        <v>2</v>
      </c>
      <c r="E10" s="60" t="s">
        <v>69</v>
      </c>
      <c r="F10" s="50"/>
      <c r="G10" s="51">
        <f t="shared" si="0"/>
        <v>0</v>
      </c>
    </row>
    <row r="11" spans="1:7" x14ac:dyDescent="0.25">
      <c r="A11" s="152" t="s">
        <v>59</v>
      </c>
      <c r="B11" s="168" t="s">
        <v>58</v>
      </c>
      <c r="C11" s="69">
        <v>1</v>
      </c>
      <c r="D11" s="142">
        <v>4</v>
      </c>
      <c r="E11" s="60" t="s">
        <v>69</v>
      </c>
      <c r="F11" s="50"/>
      <c r="G11" s="51">
        <f t="shared" si="0"/>
        <v>0</v>
      </c>
    </row>
    <row r="12" spans="1:7" x14ac:dyDescent="0.25">
      <c r="A12" s="149" t="s">
        <v>44</v>
      </c>
      <c r="B12" s="168" t="s">
        <v>128</v>
      </c>
      <c r="C12" s="20">
        <v>1</v>
      </c>
      <c r="D12" s="21">
        <v>12</v>
      </c>
      <c r="E12" s="121" t="s">
        <v>48</v>
      </c>
      <c r="F12" s="46"/>
      <c r="G12" s="57">
        <f t="shared" ref="G12:G17" si="1">(F12*C12)*12</f>
        <v>0</v>
      </c>
    </row>
    <row r="13" spans="1:7" x14ac:dyDescent="0.25">
      <c r="A13" s="149" t="s">
        <v>45</v>
      </c>
      <c r="B13" s="168" t="s">
        <v>128</v>
      </c>
      <c r="C13" s="20">
        <v>1</v>
      </c>
      <c r="D13" s="21">
        <v>12</v>
      </c>
      <c r="E13" s="121" t="s">
        <v>48</v>
      </c>
      <c r="F13" s="46"/>
      <c r="G13" s="57">
        <f t="shared" si="1"/>
        <v>0</v>
      </c>
    </row>
    <row r="14" spans="1:7" x14ac:dyDescent="0.25">
      <c r="A14" s="149" t="s">
        <v>46</v>
      </c>
      <c r="B14" s="168" t="s">
        <v>128</v>
      </c>
      <c r="C14" s="29">
        <v>1</v>
      </c>
      <c r="D14" s="28">
        <v>12</v>
      </c>
      <c r="E14" s="121" t="s">
        <v>48</v>
      </c>
      <c r="F14" s="46"/>
      <c r="G14" s="57">
        <f t="shared" si="1"/>
        <v>0</v>
      </c>
    </row>
    <row r="15" spans="1:7" x14ac:dyDescent="0.25">
      <c r="A15" s="149" t="s">
        <v>44</v>
      </c>
      <c r="B15" s="168" t="s">
        <v>128</v>
      </c>
      <c r="C15" s="31">
        <v>1</v>
      </c>
      <c r="D15" s="32">
        <v>12</v>
      </c>
      <c r="E15" s="122" t="s">
        <v>48</v>
      </c>
      <c r="F15" s="46"/>
      <c r="G15" s="57">
        <f t="shared" si="1"/>
        <v>0</v>
      </c>
    </row>
    <row r="16" spans="1:7" x14ac:dyDescent="0.25">
      <c r="A16" s="149" t="s">
        <v>47</v>
      </c>
      <c r="B16" s="168" t="s">
        <v>128</v>
      </c>
      <c r="C16" s="31">
        <v>1</v>
      </c>
      <c r="D16" s="28">
        <v>12</v>
      </c>
      <c r="E16" s="121" t="s">
        <v>48</v>
      </c>
      <c r="F16" s="46"/>
      <c r="G16" s="57">
        <f t="shared" si="1"/>
        <v>0</v>
      </c>
    </row>
    <row r="17" spans="1:7" ht="15.75" thickBot="1" x14ac:dyDescent="0.3">
      <c r="A17" s="149" t="s">
        <v>47</v>
      </c>
      <c r="B17" s="168" t="s">
        <v>128</v>
      </c>
      <c r="C17" s="30">
        <v>1</v>
      </c>
      <c r="D17" s="32">
        <v>12</v>
      </c>
      <c r="E17" s="121" t="s">
        <v>48</v>
      </c>
      <c r="F17" s="46"/>
      <c r="G17" s="58">
        <f t="shared" si="1"/>
        <v>0</v>
      </c>
    </row>
    <row r="18" spans="1:7" ht="15.75" thickBot="1" x14ac:dyDescent="0.3">
      <c r="A18" s="8"/>
      <c r="B18" s="8"/>
      <c r="C18" s="26"/>
      <c r="D18" s="26"/>
      <c r="E18" s="8"/>
      <c r="F18" s="41" t="s">
        <v>5</v>
      </c>
      <c r="G18" s="59">
        <f>SUM(G5:G17)</f>
        <v>0</v>
      </c>
    </row>
  </sheetData>
  <mergeCells count="2">
    <mergeCell ref="A3:E3"/>
    <mergeCell ref="A1:D1"/>
  </mergeCells>
  <pageMargins left="0.25" right="0.25" top="0.75" bottom="0.75" header="0.3" footer="0.3"/>
  <pageSetup paperSize="9" scale="71" orientation="landscape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A234-18F5-4B03-88CE-6277D611C08C}">
  <sheetPr>
    <pageSetUpPr fitToPage="1"/>
  </sheetPr>
  <dimension ref="A1:G9"/>
  <sheetViews>
    <sheetView workbookViewId="0">
      <selection activeCell="G2" sqref="G2"/>
    </sheetView>
  </sheetViews>
  <sheetFormatPr defaultRowHeight="15" x14ac:dyDescent="0.25"/>
  <cols>
    <col min="1" max="1" width="33" customWidth="1"/>
    <col min="2" max="2" width="13.7109375" customWidth="1"/>
    <col min="3" max="3" width="9.140625" customWidth="1"/>
    <col min="4" max="4" width="22.85546875" customWidth="1"/>
    <col min="5" max="5" width="77.140625" customWidth="1"/>
    <col min="6" max="6" width="14.42578125" customWidth="1"/>
    <col min="7" max="7" width="12.5703125" bestFit="1" customWidth="1"/>
  </cols>
  <sheetData>
    <row r="1" spans="1:7" x14ac:dyDescent="0.25">
      <c r="A1" s="195" t="str">
        <f>'Souhrn cen z oceněných tabulek'!A3</f>
        <v xml:space="preserve">Firma uchazeče: </v>
      </c>
      <c r="B1" s="195"/>
      <c r="C1" s="195"/>
      <c r="D1" s="195"/>
    </row>
    <row r="2" spans="1:7" x14ac:dyDescent="0.25">
      <c r="G2" s="75"/>
    </row>
    <row r="3" spans="1:7" x14ac:dyDescent="0.25">
      <c r="A3" s="196" t="s">
        <v>71</v>
      </c>
      <c r="B3" s="192"/>
      <c r="C3" s="192"/>
      <c r="D3" s="192"/>
      <c r="E3" s="192"/>
      <c r="G3" s="190"/>
    </row>
    <row r="4" spans="1:7" ht="51.75" x14ac:dyDescent="0.25">
      <c r="A4" s="173" t="s">
        <v>0</v>
      </c>
      <c r="B4" s="181"/>
      <c r="C4" s="174" t="s">
        <v>86</v>
      </c>
      <c r="D4" s="174" t="s">
        <v>85</v>
      </c>
      <c r="E4" s="172" t="s">
        <v>2</v>
      </c>
      <c r="F4" s="11" t="s">
        <v>3</v>
      </c>
      <c r="G4" s="11" t="s">
        <v>4</v>
      </c>
    </row>
    <row r="5" spans="1:7" x14ac:dyDescent="0.25">
      <c r="A5" s="152" t="s">
        <v>74</v>
      </c>
      <c r="B5" s="169" t="s">
        <v>58</v>
      </c>
      <c r="C5" s="65">
        <v>1</v>
      </c>
      <c r="D5" s="141">
        <v>4</v>
      </c>
      <c r="E5" s="121" t="s">
        <v>83</v>
      </c>
      <c r="F5" s="50"/>
      <c r="G5" s="51">
        <f>F5*D5</f>
        <v>0</v>
      </c>
    </row>
    <row r="6" spans="1:7" x14ac:dyDescent="0.25">
      <c r="A6" s="170" t="s">
        <v>75</v>
      </c>
      <c r="B6" s="169" t="s">
        <v>76</v>
      </c>
      <c r="C6" s="65">
        <v>1</v>
      </c>
      <c r="D6" s="146">
        <v>4</v>
      </c>
      <c r="E6" s="121" t="s">
        <v>84</v>
      </c>
      <c r="F6" s="55"/>
      <c r="G6" s="51">
        <f t="shared" ref="G6:G8" si="0">F6*D6</f>
        <v>0</v>
      </c>
    </row>
    <row r="7" spans="1:7" x14ac:dyDescent="0.25">
      <c r="A7" s="170" t="s">
        <v>78</v>
      </c>
      <c r="B7" s="169" t="s">
        <v>77</v>
      </c>
      <c r="C7" s="65">
        <v>1</v>
      </c>
      <c r="D7" s="141">
        <v>4</v>
      </c>
      <c r="E7" s="121" t="s">
        <v>82</v>
      </c>
      <c r="F7" s="55"/>
      <c r="G7" s="51">
        <f t="shared" si="0"/>
        <v>0</v>
      </c>
    </row>
    <row r="8" spans="1:7" ht="15.75" thickBot="1" x14ac:dyDescent="0.3">
      <c r="A8" s="152" t="s">
        <v>79</v>
      </c>
      <c r="B8" s="169" t="s">
        <v>80</v>
      </c>
      <c r="C8" s="65">
        <v>1</v>
      </c>
      <c r="D8" s="141">
        <v>13</v>
      </c>
      <c r="E8" s="121" t="s">
        <v>81</v>
      </c>
      <c r="F8" s="53"/>
      <c r="G8" s="51">
        <f t="shared" si="0"/>
        <v>0</v>
      </c>
    </row>
    <row r="9" spans="1:7" ht="15.75" thickBot="1" x14ac:dyDescent="0.3">
      <c r="A9" s="17"/>
      <c r="B9" s="16"/>
      <c r="C9" s="18"/>
      <c r="D9" s="18"/>
      <c r="E9" s="19"/>
      <c r="F9" s="14" t="s">
        <v>5</v>
      </c>
      <c r="G9" s="54">
        <f>SUM(G5:G8)</f>
        <v>0</v>
      </c>
    </row>
  </sheetData>
  <mergeCells count="2">
    <mergeCell ref="A3:E3"/>
    <mergeCell ref="A1:D1"/>
  </mergeCells>
  <pageMargins left="0.25" right="0.25" top="0.75" bottom="0.75" header="0.3" footer="0.3"/>
  <pageSetup paperSize="9" scale="79" orientation="landscape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F1F5A-0FD0-43D7-A7F1-581DB515A87E}">
  <sheetPr>
    <pageSetUpPr fitToPage="1"/>
  </sheetPr>
  <dimension ref="A1:G6"/>
  <sheetViews>
    <sheetView workbookViewId="0">
      <selection activeCell="E6" sqref="E6"/>
    </sheetView>
  </sheetViews>
  <sheetFormatPr defaultRowHeight="15" x14ac:dyDescent="0.25"/>
  <cols>
    <col min="1" max="1" width="31.140625" customWidth="1"/>
    <col min="2" max="2" width="9.140625" customWidth="1"/>
    <col min="3" max="3" width="10.28515625" customWidth="1"/>
    <col min="4" max="4" width="16.85546875" customWidth="1"/>
    <col min="5" max="5" width="81.7109375" customWidth="1"/>
    <col min="6" max="6" width="14.42578125" customWidth="1"/>
    <col min="7" max="7" width="12.5703125" bestFit="1" customWidth="1"/>
  </cols>
  <sheetData>
    <row r="1" spans="1:7" x14ac:dyDescent="0.25">
      <c r="A1" s="195" t="str">
        <f>'Souhrn cen z oceněných tabulek'!A3</f>
        <v xml:space="preserve">Firma uchazeče: </v>
      </c>
      <c r="B1" s="195"/>
      <c r="C1" s="195"/>
      <c r="D1" s="195"/>
    </row>
    <row r="2" spans="1:7" x14ac:dyDescent="0.25">
      <c r="G2" s="75"/>
    </row>
    <row r="3" spans="1:7" x14ac:dyDescent="0.25">
      <c r="A3" s="196" t="s">
        <v>94</v>
      </c>
      <c r="B3" s="192"/>
      <c r="C3" s="192"/>
      <c r="D3" s="192"/>
      <c r="E3" s="192"/>
      <c r="G3" s="190"/>
    </row>
    <row r="4" spans="1:7" ht="51.75" x14ac:dyDescent="0.25">
      <c r="A4" s="22" t="s">
        <v>0</v>
      </c>
      <c r="B4" s="44"/>
      <c r="C4" s="33" t="s">
        <v>115</v>
      </c>
      <c r="D4" s="33" t="s">
        <v>85</v>
      </c>
      <c r="E4" s="10" t="s">
        <v>2</v>
      </c>
      <c r="F4" s="11" t="s">
        <v>3</v>
      </c>
      <c r="G4" s="11" t="s">
        <v>4</v>
      </c>
    </row>
    <row r="5" spans="1:7" ht="39" thickBot="1" x14ac:dyDescent="0.3">
      <c r="A5" s="123" t="s">
        <v>129</v>
      </c>
      <c r="B5" s="43" t="s">
        <v>87</v>
      </c>
      <c r="C5" s="65">
        <v>1</v>
      </c>
      <c r="D5" s="76">
        <v>1</v>
      </c>
      <c r="E5" s="118" t="s">
        <v>161</v>
      </c>
      <c r="F5" s="50"/>
      <c r="G5" s="51">
        <f>F5*D5</f>
        <v>0</v>
      </c>
    </row>
    <row r="6" spans="1:7" ht="16.5" thickBot="1" x14ac:dyDescent="0.3">
      <c r="A6" s="24"/>
      <c r="B6" s="15"/>
      <c r="C6" s="15"/>
      <c r="D6" s="15"/>
      <c r="F6" s="14" t="s">
        <v>5</v>
      </c>
      <c r="G6" s="54">
        <f>G5</f>
        <v>0</v>
      </c>
    </row>
  </sheetData>
  <mergeCells count="2">
    <mergeCell ref="A3:E3"/>
    <mergeCell ref="A1:D1"/>
  </mergeCells>
  <pageMargins left="0.25" right="0.25" top="0.75" bottom="0.75" header="0.3" footer="0.3"/>
  <pageSetup paperSize="9" scale="80" orientation="landscape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0EFB-466D-44DA-91A3-08FA7DA81173}">
  <sheetPr>
    <pageSetUpPr fitToPage="1"/>
  </sheetPr>
  <dimension ref="A1:N27"/>
  <sheetViews>
    <sheetView zoomScaleNormal="100" workbookViewId="0">
      <selection activeCell="A13" sqref="A13"/>
    </sheetView>
  </sheetViews>
  <sheetFormatPr defaultRowHeight="15" x14ac:dyDescent="0.25"/>
  <cols>
    <col min="1" max="1" width="24.42578125" customWidth="1"/>
    <col min="8" max="8" width="21.140625" customWidth="1"/>
  </cols>
  <sheetData>
    <row r="1" spans="1:14" x14ac:dyDescent="0.25">
      <c r="A1" s="195" t="str">
        <f>'Souhrn cen z oceněných tabulek'!A3</f>
        <v xml:space="preserve">Firma uchazeče: </v>
      </c>
      <c r="B1" s="195"/>
      <c r="C1" s="195"/>
      <c r="D1" s="195"/>
      <c r="E1" s="195"/>
      <c r="F1" s="195"/>
      <c r="G1" s="195"/>
    </row>
    <row r="3" spans="1:14" ht="18.75" x14ac:dyDescent="0.3">
      <c r="A3" s="206" t="s">
        <v>116</v>
      </c>
      <c r="B3" s="207"/>
      <c r="C3" s="207"/>
      <c r="D3" s="207"/>
      <c r="E3" s="207"/>
      <c r="F3" s="207"/>
      <c r="H3" s="184" t="s">
        <v>156</v>
      </c>
      <c r="M3" s="77"/>
    </row>
    <row r="4" spans="1:14" ht="18.75" x14ac:dyDescent="0.3">
      <c r="A4" s="182"/>
      <c r="B4" s="183"/>
      <c r="C4" s="183"/>
      <c r="D4" s="183"/>
      <c r="E4" s="183"/>
      <c r="F4" s="183"/>
      <c r="H4" s="185" t="s">
        <v>157</v>
      </c>
      <c r="M4" s="77"/>
    </row>
    <row r="5" spans="1:14" x14ac:dyDescent="0.25">
      <c r="A5" s="101" t="s">
        <v>104</v>
      </c>
      <c r="B5" s="90"/>
      <c r="C5" s="90"/>
      <c r="D5" s="90"/>
      <c r="E5" s="89"/>
      <c r="F5" s="75"/>
      <c r="H5" s="185" t="s">
        <v>158</v>
      </c>
    </row>
    <row r="6" spans="1:14" ht="57.95" customHeight="1" x14ac:dyDescent="0.25">
      <c r="A6" s="201" t="s">
        <v>93</v>
      </c>
      <c r="B6" s="203" t="s">
        <v>92</v>
      </c>
      <c r="C6" s="204"/>
      <c r="D6" s="204"/>
      <c r="E6" s="204"/>
      <c r="F6" s="205"/>
      <c r="G6" s="27"/>
    </row>
    <row r="7" spans="1:14" x14ac:dyDescent="0.25">
      <c r="A7" s="202"/>
      <c r="B7" s="86">
        <v>2025</v>
      </c>
      <c r="C7" s="84">
        <v>2026</v>
      </c>
      <c r="D7" s="86">
        <v>2027</v>
      </c>
      <c r="E7" s="87">
        <v>2028</v>
      </c>
      <c r="F7" s="88">
        <v>2029</v>
      </c>
      <c r="G7" s="27"/>
    </row>
    <row r="8" spans="1:14" ht="18.95" customHeight="1" x14ac:dyDescent="0.25">
      <c r="A8" s="100" t="s">
        <v>88</v>
      </c>
      <c r="B8" s="78"/>
      <c r="C8" s="78"/>
      <c r="D8" s="78"/>
      <c r="E8" s="78"/>
      <c r="F8" s="78"/>
    </row>
    <row r="9" spans="1:14" ht="18.95" customHeight="1" x14ac:dyDescent="0.25">
      <c r="A9" s="91" t="s">
        <v>89</v>
      </c>
      <c r="B9" s="82"/>
      <c r="C9" s="82"/>
      <c r="D9" s="82"/>
      <c r="E9" s="82"/>
      <c r="F9" s="82"/>
    </row>
    <row r="10" spans="1:14" ht="18.95" customHeight="1" x14ac:dyDescent="0.25">
      <c r="A10" s="91" t="s">
        <v>90</v>
      </c>
      <c r="B10" s="78"/>
      <c r="C10" s="78"/>
      <c r="D10" s="78"/>
      <c r="E10" s="78"/>
      <c r="F10" s="78"/>
    </row>
    <row r="11" spans="1:14" ht="18.95" customHeight="1" x14ac:dyDescent="0.25">
      <c r="A11" s="91" t="s">
        <v>91</v>
      </c>
      <c r="B11" s="78"/>
      <c r="C11" s="78"/>
      <c r="D11" s="78"/>
      <c r="E11" s="78"/>
      <c r="F11" s="81"/>
    </row>
    <row r="13" spans="1:14" ht="14.45" customHeight="1" x14ac:dyDescent="0.25">
      <c r="A13" s="140" t="s">
        <v>159</v>
      </c>
      <c r="B13" s="90"/>
      <c r="C13" s="90"/>
      <c r="D13" s="90"/>
      <c r="E13" s="89"/>
      <c r="F13" s="75"/>
      <c r="G13" s="75"/>
      <c r="H13" s="38"/>
    </row>
    <row r="14" spans="1:14" x14ac:dyDescent="0.25">
      <c r="A14" s="201" t="s">
        <v>95</v>
      </c>
      <c r="B14" s="203" t="s">
        <v>92</v>
      </c>
      <c r="C14" s="204"/>
      <c r="D14" s="204"/>
      <c r="E14" s="204"/>
      <c r="F14" s="205"/>
      <c r="G14" s="96"/>
      <c r="H14" s="197" t="s">
        <v>99</v>
      </c>
      <c r="I14" s="197" t="s">
        <v>92</v>
      </c>
      <c r="J14" s="199"/>
      <c r="K14" s="199"/>
      <c r="L14" s="199"/>
      <c r="M14" s="200"/>
      <c r="N14" s="27"/>
    </row>
    <row r="15" spans="1:14" ht="30.6" customHeight="1" x14ac:dyDescent="0.25">
      <c r="A15" s="202"/>
      <c r="B15" s="86">
        <v>2025</v>
      </c>
      <c r="C15" s="84">
        <v>2026</v>
      </c>
      <c r="D15" s="86">
        <v>2027</v>
      </c>
      <c r="E15" s="87">
        <v>2028</v>
      </c>
      <c r="F15" s="88">
        <v>2029</v>
      </c>
      <c r="G15" s="75"/>
      <c r="H15" s="198"/>
      <c r="I15" s="83">
        <v>2025</v>
      </c>
      <c r="J15" s="83">
        <v>2026</v>
      </c>
      <c r="K15" s="84">
        <v>2027</v>
      </c>
      <c r="L15" s="84">
        <v>2028</v>
      </c>
      <c r="M15" s="85">
        <v>2029</v>
      </c>
      <c r="N15" s="27"/>
    </row>
    <row r="16" spans="1:14" ht="60" x14ac:dyDescent="0.25">
      <c r="A16" s="92" t="s">
        <v>96</v>
      </c>
      <c r="B16" s="78"/>
      <c r="C16" s="78"/>
      <c r="D16" s="78"/>
      <c r="E16" s="78"/>
      <c r="F16" s="78"/>
      <c r="H16" s="97" t="s">
        <v>100</v>
      </c>
      <c r="I16" s="78"/>
      <c r="J16" s="79"/>
      <c r="K16" s="80"/>
      <c r="L16" s="78"/>
      <c r="M16" s="81"/>
      <c r="N16" s="27"/>
    </row>
    <row r="17" spans="1:14" ht="75" x14ac:dyDescent="0.25">
      <c r="A17" s="92" t="s">
        <v>97</v>
      </c>
      <c r="B17" s="82"/>
      <c r="C17" s="82"/>
      <c r="D17" s="82"/>
      <c r="E17" s="82"/>
      <c r="F17" s="82"/>
      <c r="H17" s="98" t="s">
        <v>101</v>
      </c>
      <c r="I17" s="39"/>
      <c r="J17" s="80"/>
      <c r="K17" s="78"/>
      <c r="L17" s="39"/>
      <c r="M17" s="78"/>
    </row>
    <row r="18" spans="1:14" ht="45" x14ac:dyDescent="0.25">
      <c r="A18" s="92" t="s">
        <v>98</v>
      </c>
      <c r="B18" s="78"/>
      <c r="C18" s="78"/>
      <c r="D18" s="78"/>
      <c r="E18" s="78"/>
      <c r="F18" s="78"/>
      <c r="H18" s="99" t="s">
        <v>102</v>
      </c>
      <c r="I18" s="78"/>
      <c r="J18" s="93"/>
      <c r="K18" s="93"/>
      <c r="L18" s="81"/>
      <c r="M18" s="81"/>
    </row>
    <row r="19" spans="1:14" x14ac:dyDescent="0.25">
      <c r="J19" s="37"/>
      <c r="K19" s="37"/>
    </row>
    <row r="20" spans="1:14" x14ac:dyDescent="0.25">
      <c r="A20" s="89" t="s">
        <v>103</v>
      </c>
      <c r="B20" s="90"/>
      <c r="C20" s="90"/>
      <c r="D20" s="90"/>
      <c r="E20" s="89"/>
      <c r="F20" s="75"/>
      <c r="G20" s="75"/>
      <c r="H20" s="38"/>
    </row>
    <row r="21" spans="1:14" x14ac:dyDescent="0.25">
      <c r="A21" s="201" t="s">
        <v>105</v>
      </c>
      <c r="B21" s="203" t="s">
        <v>92</v>
      </c>
      <c r="C21" s="204"/>
      <c r="D21" s="204"/>
      <c r="E21" s="204"/>
      <c r="F21" s="205"/>
      <c r="G21" s="96"/>
      <c r="H21" s="201" t="s">
        <v>110</v>
      </c>
      <c r="I21" s="197" t="s">
        <v>92</v>
      </c>
      <c r="J21" s="199"/>
      <c r="K21" s="199"/>
      <c r="L21" s="199"/>
      <c r="M21" s="200"/>
    </row>
    <row r="22" spans="1:14" x14ac:dyDescent="0.25">
      <c r="A22" s="202"/>
      <c r="B22" s="86">
        <v>2025</v>
      </c>
      <c r="C22" s="84">
        <v>2026</v>
      </c>
      <c r="D22" s="86">
        <v>2027</v>
      </c>
      <c r="E22" s="87">
        <v>2028</v>
      </c>
      <c r="F22" s="88">
        <v>2029</v>
      </c>
      <c r="G22" s="96"/>
      <c r="H22" s="202"/>
      <c r="I22" s="83">
        <v>2025</v>
      </c>
      <c r="J22" s="83">
        <v>2026</v>
      </c>
      <c r="K22" s="84">
        <v>2027</v>
      </c>
      <c r="L22" s="84">
        <v>2028</v>
      </c>
      <c r="M22" s="85">
        <v>2029</v>
      </c>
    </row>
    <row r="23" spans="1:14" ht="45" x14ac:dyDescent="0.25">
      <c r="A23" s="106" t="s">
        <v>106</v>
      </c>
      <c r="B23" s="78"/>
      <c r="C23" s="78"/>
      <c r="D23" s="78"/>
      <c r="E23" s="78"/>
      <c r="F23" s="78"/>
      <c r="G23" s="96"/>
      <c r="H23" s="102" t="s">
        <v>111</v>
      </c>
      <c r="I23" s="81"/>
      <c r="J23" s="79"/>
      <c r="K23" s="80"/>
      <c r="L23" s="78"/>
      <c r="M23" s="81"/>
    </row>
    <row r="24" spans="1:14" ht="45" x14ac:dyDescent="0.25">
      <c r="A24" s="106" t="s">
        <v>107</v>
      </c>
      <c r="B24" s="82"/>
      <c r="C24" s="82"/>
      <c r="D24" s="82"/>
      <c r="E24" s="82"/>
      <c r="F24" s="82"/>
      <c r="G24" s="96"/>
      <c r="H24" s="103" t="s">
        <v>112</v>
      </c>
      <c r="I24" s="78"/>
      <c r="J24" s="80"/>
      <c r="K24" s="78"/>
      <c r="L24" s="39"/>
      <c r="M24" s="78"/>
    </row>
    <row r="25" spans="1:14" ht="45" x14ac:dyDescent="0.25">
      <c r="A25" s="106" t="s">
        <v>108</v>
      </c>
      <c r="B25" s="78"/>
      <c r="C25" s="78"/>
      <c r="D25" s="78"/>
      <c r="E25" s="78"/>
      <c r="F25" s="78"/>
      <c r="H25" s="104" t="s">
        <v>113</v>
      </c>
      <c r="I25" s="78"/>
      <c r="J25" s="78"/>
      <c r="K25" s="93"/>
      <c r="L25" s="81"/>
      <c r="M25" s="81"/>
    </row>
    <row r="26" spans="1:14" ht="30" x14ac:dyDescent="0.25">
      <c r="A26" s="106" t="s">
        <v>109</v>
      </c>
      <c r="B26" s="78"/>
      <c r="C26" s="81"/>
      <c r="D26" s="95"/>
      <c r="E26" s="94"/>
      <c r="G26" s="96"/>
      <c r="H26" s="105" t="s">
        <v>114</v>
      </c>
      <c r="I26" s="78"/>
      <c r="J26" s="78"/>
      <c r="L26" s="39"/>
      <c r="M26" s="80"/>
      <c r="N26" s="27"/>
    </row>
    <row r="27" spans="1:14" x14ac:dyDescent="0.25">
      <c r="A27" s="37"/>
      <c r="B27" s="37"/>
      <c r="D27" s="37"/>
      <c r="E27" s="37"/>
      <c r="F27" s="37"/>
      <c r="H27" s="37"/>
      <c r="I27" s="37"/>
      <c r="K27" s="37"/>
      <c r="L27" s="37"/>
    </row>
  </sheetData>
  <mergeCells count="12">
    <mergeCell ref="A1:G1"/>
    <mergeCell ref="B6:F6"/>
    <mergeCell ref="A6:A7"/>
    <mergeCell ref="A3:F3"/>
    <mergeCell ref="A14:A15"/>
    <mergeCell ref="B14:F14"/>
    <mergeCell ref="H14:H15"/>
    <mergeCell ref="I14:M14"/>
    <mergeCell ref="A21:A22"/>
    <mergeCell ref="B21:F21"/>
    <mergeCell ref="H21:H22"/>
    <mergeCell ref="I21:M21"/>
  </mergeCells>
  <pageMargins left="0.7" right="0.7" top="0.75" bottom="0.75" header="0.3" footer="0.3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Souhrn cen z oceněných tabulek</vt:lpstr>
      <vt:lpstr>Tabulka č.1 - SKO</vt:lpstr>
      <vt:lpstr>Tabulka č.2 - Separované odpady</vt:lpstr>
      <vt:lpstr>Tabulka č.3 - Gastroodpady</vt:lpstr>
      <vt:lpstr>Tabulka č.4 - Nebezpečné a osta</vt:lpstr>
      <vt:lpstr>Tabulka č.5 - VOK</vt:lpstr>
      <vt:lpstr>Tabulka č.6 - LAPOL</vt:lpstr>
      <vt:lpstr>Tabulka č.7 - ESG reporting</vt:lpstr>
      <vt:lpstr>Příloha k vyznačení závazku </vt:lpstr>
      <vt:lpstr>'Příloha k vyznačení závazku '!Oblast_tisku</vt:lpstr>
      <vt:lpstr>'Souhrn cen z oceněných tabulek'!Oblast_tisku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Antonín Merhaut</dc:creator>
  <cp:lastModifiedBy>Janáčková, Pavla</cp:lastModifiedBy>
  <cp:lastPrinted>2025-03-27T09:23:01Z</cp:lastPrinted>
  <dcterms:created xsi:type="dcterms:W3CDTF">2025-01-23T11:33:29Z</dcterms:created>
  <dcterms:modified xsi:type="dcterms:W3CDTF">2025-03-27T12:56:05Z</dcterms:modified>
</cp:coreProperties>
</file>